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2_Disk_E\Catedra_Fiod\Documente DISA\Planuri de studii DISA\IS\DISA-Acte modificare plan IS\"/>
    </mc:Choice>
  </mc:AlternateContent>
  <xr:revisionPtr revIDLastSave="0" documentId="13_ncr:1_{54C77B2F-22B6-4A0A-B274-0F49C78F3A6E}" xr6:coauthVersionLast="45" xr6:coauthVersionMax="45" xr10:uidLastSave="{00000000-0000-0000-0000-000000000000}"/>
  <bookViews>
    <workbookView xWindow="-108" yWindow="-108" windowWidth="23256" windowHeight="12576" tabRatio="527" activeTab="1" xr2:uid="{00000000-000D-0000-FFFF-FFFF00000000}"/>
  </bookViews>
  <sheets>
    <sheet name="Titlu" sheetId="1" r:id="rId1"/>
    <sheet name="Plan pe semestre" sheetId="2" r:id="rId2"/>
    <sheet name="Stagii de practica" sheetId="6" r:id="rId3"/>
    <sheet name="Plan general" sheetId="7" r:id="rId4"/>
    <sheet name="Sheet2" sheetId="11" r:id="rId5"/>
    <sheet name="Forme de organizare" sheetId="10" r:id="rId6"/>
    <sheet name="Planificare profesori" sheetId="8" r:id="rId7"/>
    <sheet name="ISvsTI" sheetId="12" r:id="rId8"/>
  </sheets>
  <definedNames>
    <definedName name="_xlnm.Print_Area" localSheetId="3">'Plan general'!$A$1:$W$104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2" l="1"/>
  <c r="K18" i="2"/>
  <c r="H94" i="7" l="1"/>
  <c r="I13" i="11" l="1"/>
  <c r="H50" i="7"/>
  <c r="H59" i="7"/>
  <c r="N59" i="7"/>
  <c r="N89" i="7" s="1"/>
  <c r="F19" i="2"/>
  <c r="J12" i="11" l="1"/>
  <c r="J11" i="11"/>
  <c r="J10" i="11"/>
  <c r="J9" i="11"/>
  <c r="J8" i="11"/>
  <c r="W59" i="7"/>
  <c r="T59" i="7"/>
  <c r="U59" i="7"/>
  <c r="V59" i="7"/>
  <c r="R59" i="7"/>
  <c r="S59" i="7"/>
  <c r="Q59" i="7"/>
  <c r="P59" i="7"/>
  <c r="O59" i="7"/>
  <c r="M59" i="7"/>
  <c r="L59" i="7"/>
  <c r="K59" i="7"/>
  <c r="F80" i="2" l="1"/>
  <c r="D78" i="2"/>
  <c r="E78" i="2" s="1"/>
  <c r="D59" i="2"/>
  <c r="E59" i="2" s="1"/>
  <c r="I61" i="2"/>
  <c r="H61" i="2"/>
  <c r="G61" i="2"/>
  <c r="F61" i="2"/>
  <c r="F62" i="2" s="1"/>
  <c r="C78" i="2" l="1"/>
  <c r="C59" i="2"/>
  <c r="C33" i="2"/>
  <c r="D33" i="2"/>
  <c r="H18" i="2"/>
  <c r="G18" i="2"/>
  <c r="F18" i="2"/>
  <c r="E18" i="2"/>
  <c r="D18" i="2"/>
  <c r="C18" i="2"/>
  <c r="C35" i="2" l="1"/>
  <c r="P50" i="7"/>
  <c r="K45" i="7" l="1"/>
  <c r="O45" i="7" s="1"/>
  <c r="K35" i="2" l="1"/>
  <c r="H33" i="2"/>
  <c r="G33" i="2"/>
  <c r="G35" i="2" s="1"/>
  <c r="F33" i="2"/>
  <c r="I33" i="2"/>
  <c r="E33" i="2"/>
  <c r="E35" i="2" s="1"/>
  <c r="I18" i="2"/>
  <c r="F35" i="2"/>
  <c r="D35" i="2"/>
  <c r="I35" i="2" l="1"/>
  <c r="F34" i="2"/>
  <c r="H35" i="2"/>
  <c r="I59" i="7"/>
  <c r="P26" i="12" l="1"/>
  <c r="O27" i="12"/>
  <c r="P27" i="12" s="1"/>
  <c r="O28" i="12"/>
  <c r="P28" i="12" s="1"/>
  <c r="O26" i="12"/>
  <c r="N28" i="12"/>
  <c r="N27" i="12"/>
  <c r="N26" i="12"/>
  <c r="L28" i="12"/>
  <c r="L27" i="12"/>
  <c r="L26" i="12"/>
  <c r="J26" i="12"/>
  <c r="J27" i="12"/>
  <c r="J28" i="12"/>
  <c r="H27" i="12"/>
  <c r="H28" i="12"/>
  <c r="H26" i="12"/>
  <c r="G10" i="10" l="1"/>
  <c r="K9" i="10"/>
  <c r="E11" i="10"/>
  <c r="L10" i="10"/>
  <c r="L8" i="10" s="1"/>
  <c r="M10" i="10" s="1"/>
  <c r="L11" i="10"/>
  <c r="L9" i="10"/>
  <c r="J8" i="10"/>
  <c r="K11" i="10" s="1"/>
  <c r="H8" i="10"/>
  <c r="I11" i="10" s="1"/>
  <c r="F8" i="10"/>
  <c r="G11" i="10" s="1"/>
  <c r="D8" i="10"/>
  <c r="E10" i="10" s="1"/>
  <c r="M9" i="10" l="1"/>
  <c r="M11" i="10"/>
  <c r="I9" i="10"/>
  <c r="K10" i="10"/>
  <c r="E9" i="10"/>
  <c r="I10" i="10"/>
  <c r="G9" i="10"/>
  <c r="W91" i="7"/>
  <c r="W92" i="7"/>
  <c r="W90" i="7"/>
  <c r="F125" i="2"/>
  <c r="G125" i="2"/>
  <c r="H125" i="2"/>
  <c r="I125" i="2"/>
  <c r="S78" i="7"/>
  <c r="T78" i="7"/>
  <c r="U78" i="7"/>
  <c r="V78" i="7"/>
  <c r="W78" i="7"/>
  <c r="I45" i="8"/>
  <c r="I46" i="8"/>
  <c r="I47" i="8"/>
  <c r="I48" i="8"/>
  <c r="I49" i="8"/>
  <c r="I50" i="8"/>
  <c r="I51" i="8"/>
  <c r="I52" i="8"/>
  <c r="I53" i="8"/>
  <c r="I54" i="8"/>
  <c r="I55" i="8"/>
  <c r="I56" i="8"/>
  <c r="I57" i="8"/>
  <c r="I58" i="8"/>
  <c r="I59" i="8"/>
  <c r="I61" i="8"/>
  <c r="I62" i="8"/>
  <c r="I63" i="8"/>
  <c r="I64" i="8"/>
  <c r="I44" i="8"/>
  <c r="H43" i="8"/>
  <c r="G43" i="8"/>
  <c r="F43" i="8"/>
  <c r="K67" i="7"/>
  <c r="O67" i="7" s="1"/>
  <c r="K68" i="7"/>
  <c r="O68" i="7" s="1"/>
  <c r="K69" i="7"/>
  <c r="O69" i="7" s="1"/>
  <c r="K70" i="7"/>
  <c r="O70" i="7" s="1"/>
  <c r="K71" i="7"/>
  <c r="O71" i="7" s="1"/>
  <c r="K72" i="7"/>
  <c r="O72" i="7" s="1"/>
  <c r="K73" i="7"/>
  <c r="O73" i="7" s="1"/>
  <c r="K74" i="7"/>
  <c r="O74" i="7" s="1"/>
  <c r="K75" i="7"/>
  <c r="O75" i="7" s="1"/>
  <c r="K76" i="7"/>
  <c r="O76" i="7" s="1"/>
  <c r="K77" i="7"/>
  <c r="O77" i="7" s="1"/>
  <c r="K66" i="7"/>
  <c r="O66" i="7" s="1"/>
  <c r="L78" i="7"/>
  <c r="L89" i="7" s="1"/>
  <c r="M78" i="7"/>
  <c r="M89" i="7" s="1"/>
  <c r="N78" i="7"/>
  <c r="P78" i="7"/>
  <c r="Q78" i="7"/>
  <c r="R78" i="7"/>
  <c r="H78" i="7"/>
  <c r="K88" i="7"/>
  <c r="L88" i="7"/>
  <c r="M88" i="7"/>
  <c r="N88" i="7"/>
  <c r="O88" i="7"/>
  <c r="P88" i="7"/>
  <c r="Q88" i="7"/>
  <c r="R88" i="7"/>
  <c r="S88" i="7"/>
  <c r="T88" i="7"/>
  <c r="U88" i="7"/>
  <c r="V88" i="7"/>
  <c r="W88" i="7"/>
  <c r="H88" i="7"/>
  <c r="D111" i="2"/>
  <c r="O78" i="7" l="1"/>
  <c r="O89" i="7" s="1"/>
  <c r="O96" i="7" s="1"/>
  <c r="K78" i="7"/>
  <c r="K89" i="7" s="1"/>
  <c r="E111" i="2"/>
  <c r="C111" i="2" s="1"/>
  <c r="J81" i="7" l="1"/>
  <c r="J82" i="7"/>
  <c r="J83" i="7"/>
  <c r="J84" i="7"/>
  <c r="J85" i="7"/>
  <c r="J86" i="7"/>
  <c r="J87" i="7"/>
  <c r="J80" i="7"/>
  <c r="J74" i="7"/>
  <c r="J76" i="7"/>
  <c r="J66" i="7"/>
  <c r="J88" i="7" l="1"/>
  <c r="J71" i="7"/>
  <c r="J72" i="7"/>
  <c r="J73" i="7"/>
  <c r="J75" i="7"/>
  <c r="J67" i="7"/>
  <c r="J68" i="7"/>
  <c r="J69" i="7"/>
  <c r="J77" i="7"/>
  <c r="J70" i="7"/>
  <c r="J61" i="7"/>
  <c r="J58" i="7"/>
  <c r="J59" i="7" s="1"/>
  <c r="K41" i="7"/>
  <c r="O41" i="7" s="1"/>
  <c r="K42" i="7"/>
  <c r="O42" i="7" s="1"/>
  <c r="K43" i="7"/>
  <c r="O43" i="7" s="1"/>
  <c r="K44" i="7"/>
  <c r="O44" i="7" s="1"/>
  <c r="K46" i="7"/>
  <c r="O46" i="7" s="1"/>
  <c r="K47" i="7"/>
  <c r="O47" i="7" s="1"/>
  <c r="K48" i="7"/>
  <c r="O48" i="7" s="1"/>
  <c r="K49" i="7"/>
  <c r="J49" i="7" s="1"/>
  <c r="K38" i="7"/>
  <c r="O38" i="7" s="1"/>
  <c r="K39" i="7"/>
  <c r="O39" i="7" s="1"/>
  <c r="K36" i="7"/>
  <c r="O36" i="7" s="1"/>
  <c r="J78" i="7" l="1"/>
  <c r="J96" i="7" s="1"/>
  <c r="J43" i="7"/>
  <c r="J41" i="7"/>
  <c r="J44" i="7"/>
  <c r="O49" i="7"/>
  <c r="J48" i="7"/>
  <c r="J39" i="7"/>
  <c r="J38" i="7"/>
  <c r="J50" i="7" s="1"/>
  <c r="J46" i="7"/>
  <c r="J47" i="7"/>
  <c r="D121" i="2" l="1"/>
  <c r="D120" i="2"/>
  <c r="E120" i="2" l="1"/>
  <c r="D125" i="2"/>
  <c r="E121" i="2"/>
  <c r="C121" i="2" s="1"/>
  <c r="E125" i="2" l="1"/>
  <c r="C120" i="2"/>
  <c r="G113" i="2"/>
  <c r="H113" i="2"/>
  <c r="F113" i="2"/>
  <c r="D112" i="2" l="1"/>
  <c r="E112" i="2" s="1"/>
  <c r="D109" i="2"/>
  <c r="D110" i="2"/>
  <c r="E110" i="2" s="1"/>
  <c r="D108" i="2"/>
  <c r="E108" i="2" l="1"/>
  <c r="E109" i="2"/>
  <c r="C109" i="2" s="1"/>
  <c r="I113" i="2"/>
  <c r="C110" i="2"/>
  <c r="C112" i="2"/>
  <c r="C108" i="2" l="1"/>
  <c r="G80" i="2"/>
  <c r="H80" i="2"/>
  <c r="D77" i="2"/>
  <c r="D91" i="2"/>
  <c r="E91" i="2" s="1"/>
  <c r="C91" i="2" s="1"/>
  <c r="D89" i="2"/>
  <c r="D92" i="2"/>
  <c r="E92" i="2" s="1"/>
  <c r="C92" i="2" s="1"/>
  <c r="D90" i="2"/>
  <c r="E90" i="2" s="1"/>
  <c r="C90" i="2" s="1"/>
  <c r="D88" i="2"/>
  <c r="D113" i="2"/>
  <c r="D75" i="2"/>
  <c r="E75" i="2" s="1"/>
  <c r="D79" i="2"/>
  <c r="D76" i="2"/>
  <c r="E76" i="2" s="1"/>
  <c r="C76" i="2" s="1"/>
  <c r="K108" i="2" l="1"/>
  <c r="K113" i="2" s="1"/>
  <c r="D80" i="2"/>
  <c r="E77" i="2"/>
  <c r="E89" i="2"/>
  <c r="C89" i="2" s="1"/>
  <c r="E88" i="2"/>
  <c r="C88" i="2" s="1"/>
  <c r="K88" i="2" s="1"/>
  <c r="C75" i="2"/>
  <c r="K75" i="2" s="1"/>
  <c r="E79" i="2"/>
  <c r="C79" i="2" s="1"/>
  <c r="C113" i="2" l="1"/>
  <c r="E113" i="2"/>
  <c r="I80" i="2"/>
  <c r="F81" i="2" s="1"/>
  <c r="C77" i="2"/>
  <c r="E80" i="2"/>
  <c r="K77" i="2" l="1"/>
  <c r="K80" i="2" s="1"/>
  <c r="C80" i="2"/>
  <c r="D60" i="2" l="1"/>
  <c r="E60" i="2" s="1"/>
  <c r="D58" i="2"/>
  <c r="E58" i="2" s="1"/>
  <c r="C58" i="2" s="1"/>
  <c r="D57" i="2"/>
  <c r="E57" i="2" s="1"/>
  <c r="D56" i="2"/>
  <c r="D61" i="2" l="1"/>
  <c r="C60" i="2"/>
  <c r="E56" i="2"/>
  <c r="C57" i="2"/>
  <c r="C56" i="2" l="1"/>
  <c r="E61" i="2"/>
  <c r="G93" i="2"/>
  <c r="G96" i="2" s="1"/>
  <c r="H93" i="2"/>
  <c r="H96" i="2" s="1"/>
  <c r="F93" i="2"/>
  <c r="F96" i="2" s="1"/>
  <c r="K56" i="2" l="1"/>
  <c r="C61" i="2"/>
  <c r="K50" i="7"/>
  <c r="L50" i="7"/>
  <c r="M50" i="7"/>
  <c r="N50" i="7"/>
  <c r="O50" i="7"/>
  <c r="Q50" i="7"/>
  <c r="R50" i="7"/>
  <c r="S50" i="7"/>
  <c r="T50" i="7"/>
  <c r="U50" i="7"/>
  <c r="V50" i="7"/>
  <c r="W50" i="7"/>
  <c r="K64" i="7"/>
  <c r="L64" i="7"/>
  <c r="M64" i="7"/>
  <c r="N64" i="7"/>
  <c r="O64" i="7"/>
  <c r="P64" i="7"/>
  <c r="Q64" i="7"/>
  <c r="R64" i="7"/>
  <c r="S64" i="7"/>
  <c r="T64" i="7"/>
  <c r="U64" i="7"/>
  <c r="V64" i="7"/>
  <c r="W64" i="7"/>
  <c r="I78" i="7"/>
  <c r="M96" i="7" l="1"/>
  <c r="U89" i="7"/>
  <c r="N96" i="7"/>
  <c r="L96" i="7"/>
  <c r="S89" i="7"/>
  <c r="T89" i="7"/>
  <c r="P89" i="7"/>
  <c r="Q89" i="7"/>
  <c r="W89" i="7"/>
  <c r="V89" i="7"/>
  <c r="R89" i="7"/>
  <c r="I88" i="7"/>
  <c r="I50" i="7"/>
  <c r="D47" i="2" l="1"/>
  <c r="E47" i="2" s="1"/>
  <c r="C47" i="2" l="1"/>
  <c r="D48" i="2" l="1"/>
  <c r="D45" i="2"/>
  <c r="E48" i="2" l="1"/>
  <c r="C48" i="2" s="1"/>
  <c r="E45" i="2"/>
  <c r="C45" i="2" s="1"/>
  <c r="J64" i="7" l="1"/>
  <c r="I64" i="7"/>
  <c r="H64" i="7"/>
  <c r="T93" i="7" l="1"/>
  <c r="V93" i="7"/>
  <c r="P93" i="7"/>
  <c r="U93" i="7"/>
  <c r="Q93" i="7"/>
  <c r="R93" i="7"/>
  <c r="S93" i="7"/>
  <c r="C124" i="2"/>
  <c r="K124" i="2" s="1"/>
  <c r="H126" i="2"/>
  <c r="G126" i="2"/>
  <c r="F126" i="2"/>
  <c r="G49" i="2"/>
  <c r="H49" i="2"/>
  <c r="F49" i="2"/>
  <c r="D93" i="2" l="1"/>
  <c r="D96" i="2" s="1"/>
  <c r="C123" i="2"/>
  <c r="K123" i="2" s="1"/>
  <c r="F114" i="2"/>
  <c r="D126" i="2"/>
  <c r="F94" i="2"/>
  <c r="F50" i="2"/>
  <c r="H64" i="2"/>
  <c r="H128" i="2" s="1"/>
  <c r="G64" i="2"/>
  <c r="G128" i="2" s="1"/>
  <c r="F64" i="2"/>
  <c r="F128" i="2" s="1"/>
  <c r="D46" i="2"/>
  <c r="D44" i="2"/>
  <c r="I93" i="2" l="1"/>
  <c r="I96" i="2" s="1"/>
  <c r="E93" i="2"/>
  <c r="E96" i="2" s="1"/>
  <c r="C93" i="2"/>
  <c r="C96" i="2" s="1"/>
  <c r="C125" i="2"/>
  <c r="K125" i="2"/>
  <c r="I126" i="2"/>
  <c r="E126" i="2"/>
  <c r="E46" i="2"/>
  <c r="C46" i="2" s="1"/>
  <c r="E44" i="2"/>
  <c r="C44" i="2" s="1"/>
  <c r="D49" i="2"/>
  <c r="C49" i="2" l="1"/>
  <c r="D64" i="2"/>
  <c r="D128" i="2" s="1"/>
  <c r="K93" i="2"/>
  <c r="K96" i="2" s="1"/>
  <c r="C126" i="2"/>
  <c r="K126" i="2"/>
  <c r="I49" i="2"/>
  <c r="E49" i="2"/>
  <c r="C64" i="2"/>
  <c r="K61" i="2"/>
  <c r="C128" i="2" l="1"/>
  <c r="I64" i="2"/>
  <c r="I128" i="2" s="1"/>
  <c r="E64" i="2"/>
  <c r="E128" i="2" s="1"/>
  <c r="K44" i="2"/>
  <c r="K49" i="2" s="1"/>
  <c r="K64" i="2" s="1"/>
  <c r="K128" i="2" s="1"/>
</calcChain>
</file>

<file path=xl/sharedStrings.xml><?xml version="1.0" encoding="utf-8"?>
<sst xmlns="http://schemas.openxmlformats.org/spreadsheetml/2006/main" count="996" uniqueCount="416">
  <si>
    <t>Ministerul Educaţiei al Republicii Moldova</t>
  </si>
  <si>
    <t>Universitatea Tehnică a Moldovei</t>
  </si>
  <si>
    <t>Facultatea Calculatoare, Informatică și Microelectronică</t>
  </si>
  <si>
    <t>„APROBAT”</t>
  </si>
  <si>
    <t>Şedinţa Senatului UTM</t>
  </si>
  <si>
    <t>Preşedintele Senatului UTM</t>
  </si>
  <si>
    <t>Rector, dr. hab.</t>
  </si>
  <si>
    <t>Viorel Bostan_______________</t>
  </si>
  <si>
    <t>Ministrul Educaţiei al Republicii Moldova</t>
  </si>
  <si>
    <t>nr. de înregistrare ______</t>
  </si>
  <si>
    <t>PLAN DE ÎNVĂŢĂMÂNT</t>
  </si>
  <si>
    <t>Cod</t>
  </si>
  <si>
    <t>Denumirea unității de curs/modulului</t>
  </si>
  <si>
    <t>Total ore</t>
  </si>
  <si>
    <t>Numărul de ore pe tipuri de activități</t>
  </si>
  <si>
    <t>Forma de evaluare</t>
  </si>
  <si>
    <t>Nr .credite</t>
  </si>
  <si>
    <t>total</t>
  </si>
  <si>
    <t>contact direct</t>
  </si>
  <si>
    <t>studiul individual</t>
  </si>
  <si>
    <t>C</t>
  </si>
  <si>
    <t>S/P</t>
  </si>
  <si>
    <t>L</t>
  </si>
  <si>
    <t>pe săptă-mână</t>
  </si>
  <si>
    <t>E</t>
  </si>
  <si>
    <t>T*</t>
  </si>
  <si>
    <t>Total semestrul I:</t>
  </si>
  <si>
    <t>pentru ciclul I, studii superioare de licenţă (nivelul 6 conform ISCED)</t>
  </si>
  <si>
    <r>
      <t>Nr. total de credite de studiu ECTS:</t>
    </r>
    <r>
      <rPr>
        <sz val="12"/>
        <color theme="1"/>
        <rFont val="Times New Roman"/>
        <family val="1"/>
      </rPr>
      <t xml:space="preserve"> 240</t>
    </r>
  </si>
  <si>
    <r>
      <t xml:space="preserve">Titlul conferit: </t>
    </r>
    <r>
      <rPr>
        <sz val="12"/>
        <color theme="1"/>
        <rFont val="Times New Roman"/>
        <family val="1"/>
      </rPr>
      <t>Inginer licenţiat</t>
    </r>
  </si>
  <si>
    <r>
      <t>Certificare:</t>
    </r>
    <r>
      <rPr>
        <sz val="12"/>
        <color theme="1"/>
        <rFont val="Times New Roman"/>
        <family val="1"/>
      </rPr>
      <t xml:space="preserve"> Diploma de licență</t>
    </r>
  </si>
  <si>
    <t>diploma de studii superioare</t>
  </si>
  <si>
    <r>
      <rPr>
        <b/>
        <i/>
        <sz val="12"/>
        <color theme="1"/>
        <rFont val="Times New Roman"/>
        <family val="1"/>
      </rPr>
      <t>Baza admiterii</t>
    </r>
    <r>
      <rPr>
        <i/>
        <sz val="12"/>
        <color theme="1"/>
        <rFont val="Times New Roman"/>
        <family val="1"/>
      </rPr>
      <t>:</t>
    </r>
    <r>
      <rPr>
        <sz val="12"/>
        <color theme="1"/>
        <rFont val="Times New Roman"/>
        <family val="1"/>
      </rPr>
      <t xml:space="preserve"> diploma de bacalaureat sau un act echivalent de studii; </t>
    </r>
  </si>
  <si>
    <r>
      <t xml:space="preserve">Forma de organizare a învăţământului: </t>
    </r>
    <r>
      <rPr>
        <sz val="12"/>
        <color theme="1"/>
        <rFont val="Times New Roman"/>
        <family val="1"/>
      </rPr>
      <t xml:space="preserve">învăţământ cu frecvenţă </t>
    </r>
  </si>
  <si>
    <t>1. CALENDARUL UNIVERSITAR</t>
  </si>
  <si>
    <t>Anul de studii</t>
  </si>
  <si>
    <t>Activităţi didactice</t>
  </si>
  <si>
    <t>Sesiuni de examene</t>
  </si>
  <si>
    <t>Stagii de practică</t>
  </si>
  <si>
    <t>Vacanţe</t>
  </si>
  <si>
    <t>Sem. I</t>
  </si>
  <si>
    <t>Sem. II</t>
  </si>
  <si>
    <t>Iarnă</t>
  </si>
  <si>
    <t>Primăvara</t>
  </si>
  <si>
    <t>Vară</t>
  </si>
  <si>
    <t>I</t>
  </si>
  <si>
    <t>15 săptămâni</t>
  </si>
  <si>
    <t>4 săptămâni</t>
  </si>
  <si>
    <t>2 săptămâni</t>
  </si>
  <si>
    <t>Vacanţa pentru sărbătorile de Paşti,</t>
  </si>
  <si>
    <t>1 săptămână (conform calendarului creştin)</t>
  </si>
  <si>
    <t>6 săptămâni</t>
  </si>
  <si>
    <t>II</t>
  </si>
  <si>
    <t>III</t>
  </si>
  <si>
    <t>IV</t>
  </si>
  <si>
    <t>-</t>
  </si>
  <si>
    <t>2. Planul de învățământ pe semestre/ani de studiu</t>
  </si>
  <si>
    <t>Semestrul I</t>
  </si>
  <si>
    <t>Programarea calculatoarelor</t>
  </si>
  <si>
    <t>Etică, comunicare şi drept</t>
  </si>
  <si>
    <t>Educaţie fizică 1*</t>
  </si>
  <si>
    <t>Limba română (alolingvi) 1*</t>
  </si>
  <si>
    <t>Total anul I de studii:</t>
  </si>
  <si>
    <t>Semestrul II</t>
  </si>
  <si>
    <t>Educaţie fizică 2*</t>
  </si>
  <si>
    <t>Limba română (alolingvi) 2*</t>
  </si>
  <si>
    <t>Semestrul III</t>
  </si>
  <si>
    <t>Semestrul IV</t>
  </si>
  <si>
    <t>Total semestrul III:</t>
  </si>
  <si>
    <t>Limba străină 3</t>
  </si>
  <si>
    <t>Total semestrul IV:</t>
  </si>
  <si>
    <t>Total anul II de studii:</t>
  </si>
  <si>
    <t>Arhitectura calculatoarelor</t>
  </si>
  <si>
    <t>Limba străină 4</t>
  </si>
  <si>
    <t>Practica în producţie</t>
  </si>
  <si>
    <t>T* – Test, cu calificativul admis/respins.</t>
  </si>
  <si>
    <t>Semestrul V</t>
  </si>
  <si>
    <t>Total semestrul V:</t>
  </si>
  <si>
    <t>Semestrul VI</t>
  </si>
  <si>
    <t>Sisteme de operare: mecanisme interne și principii de proiectare</t>
  </si>
  <si>
    <t>Baze de date</t>
  </si>
  <si>
    <t>Programarea în rețea</t>
  </si>
  <si>
    <t>Practica tehnologică</t>
  </si>
  <si>
    <t>Total anul III de studii:</t>
  </si>
  <si>
    <t>Semestrul VII</t>
  </si>
  <si>
    <t>Total semestrul VI:</t>
  </si>
  <si>
    <t>Total semestrul VII:</t>
  </si>
  <si>
    <t>Proiectarea sistemelor informaționale</t>
  </si>
  <si>
    <t>Internetul lucrurilor (IoT)</t>
  </si>
  <si>
    <t>Programarea aplicațiilor distribuite</t>
  </si>
  <si>
    <t>Semestrul VIII</t>
  </si>
  <si>
    <t>Total anul IV de studii:</t>
  </si>
  <si>
    <t>Total semestrul VIII:</t>
  </si>
  <si>
    <t>Total la programul de studiu:</t>
  </si>
  <si>
    <t>Anul I</t>
  </si>
  <si>
    <t>Anul II</t>
  </si>
  <si>
    <t>Anul III</t>
  </si>
  <si>
    <t>Anul IV</t>
  </si>
  <si>
    <t>3. Stagiile de practică</t>
  </si>
  <si>
    <t>Semestrul</t>
  </si>
  <si>
    <t>Durata, săpt/ore</t>
  </si>
  <si>
    <t>Perioada</t>
  </si>
  <si>
    <t>4. Unităţi de curs la libera alegere (facultative)</t>
  </si>
  <si>
    <t>Număr
de credite</t>
  </si>
  <si>
    <t>Denumirea</t>
  </si>
  <si>
    <t>Anul</t>
  </si>
  <si>
    <t>Sem.</t>
  </si>
  <si>
    <t>Numărul ore pe tipuri de activităţi pe săptămână</t>
  </si>
  <si>
    <t>Evaluări</t>
  </si>
  <si>
    <t>Număr de credite</t>
  </si>
  <si>
    <t>Introducere în specialitate</t>
  </si>
  <si>
    <t>Psihoinventica</t>
  </si>
  <si>
    <t>Filozofia cognitivă</t>
  </si>
  <si>
    <t>Psihologia managerială</t>
  </si>
  <si>
    <t>Guvernarea electronică</t>
  </si>
  <si>
    <t>Total:</t>
  </si>
  <si>
    <t>5. Examenul de licență</t>
  </si>
  <si>
    <t>Nr. crt.</t>
  </si>
  <si>
    <t>Denumirea activității</t>
  </si>
  <si>
    <t>06.06. – 25.06</t>
  </si>
  <si>
    <t>Susţinerea proiectului de licenţă</t>
  </si>
  <si>
    <t>Dumitru CIORBĂ</t>
  </si>
  <si>
    <t>Decanul Facultății CIM,</t>
  </si>
  <si>
    <t>conf. univ., dr.</t>
  </si>
  <si>
    <t>Sesiuni de examinare</t>
  </si>
  <si>
    <t xml:space="preserve">Vacanţe </t>
  </si>
  <si>
    <t>sem. I</t>
  </si>
  <si>
    <t>sem. II</t>
  </si>
  <si>
    <t>Primăvară</t>
  </si>
  <si>
    <t>Denumirea disciplinei de studii</t>
  </si>
  <si>
    <t>Puncte de credit</t>
  </si>
  <si>
    <t>Număr ore de contact</t>
  </si>
  <si>
    <t>Lucru sinestătător</t>
  </si>
  <si>
    <t>Examen</t>
  </si>
  <si>
    <t>Pr.de an</t>
  </si>
  <si>
    <t>Total</t>
  </si>
  <si>
    <t>Prelegeri</t>
  </si>
  <si>
    <t xml:space="preserve">Sem 1 </t>
  </si>
  <si>
    <t>Sem 2</t>
  </si>
  <si>
    <t xml:space="preserve">Sem 3 </t>
  </si>
  <si>
    <t>Sem 4</t>
  </si>
  <si>
    <t xml:space="preserve">Sem 5 </t>
  </si>
  <si>
    <t>Sem 6</t>
  </si>
  <si>
    <t xml:space="preserve">Sem 7 </t>
  </si>
  <si>
    <t>Sem 8</t>
  </si>
  <si>
    <t>Discipline fundamentale</t>
  </si>
  <si>
    <t>F.01.O.001</t>
  </si>
  <si>
    <t>F.01.O.002</t>
  </si>
  <si>
    <t>F.01.O.003</t>
  </si>
  <si>
    <t>F.02.O.005</t>
  </si>
  <si>
    <t>F.02.O.006</t>
  </si>
  <si>
    <t>F.02.O.007</t>
  </si>
  <si>
    <t>F.02.O.008</t>
  </si>
  <si>
    <t>Discipline de formare a abilităţilor şi competenţelor generale</t>
  </si>
  <si>
    <t>Discipline de orientare socio-umanistică</t>
  </si>
  <si>
    <t>Numărul orelor de studiu pe săptămână</t>
  </si>
  <si>
    <t>Numărul examenelor în sesiunile de examinare</t>
  </si>
  <si>
    <t>Numărul punctelor credit</t>
  </si>
  <si>
    <r>
      <rPr>
        <b/>
        <i/>
        <sz val="12"/>
        <color theme="1"/>
        <rFont val="Times New Roman"/>
        <family val="1"/>
      </rPr>
      <t>Baza admiterii</t>
    </r>
    <r>
      <rPr>
        <i/>
        <sz val="12"/>
        <color theme="1"/>
        <rFont val="Times New Roman"/>
        <family val="1"/>
      </rPr>
      <t>:</t>
    </r>
    <r>
      <rPr>
        <sz val="12"/>
        <color theme="1"/>
        <rFont val="Times New Roman"/>
        <family val="1"/>
      </rPr>
      <t xml:space="preserve"> diploma de bacalaureat sau un act echivalent de studii; diploma de studii superioare</t>
    </r>
  </si>
  <si>
    <r>
      <t xml:space="preserve">Proba teoretică de sinteză: </t>
    </r>
    <r>
      <rPr>
        <i/>
        <sz val="11"/>
        <color theme="1"/>
        <rFont val="Times New Roman"/>
        <family val="1"/>
        <scheme val="minor"/>
      </rPr>
      <t>Algoritmi, programări si baze de date</t>
    </r>
  </si>
  <si>
    <t>2. Planul de învățământ pe componente</t>
  </si>
  <si>
    <t>Vacanţa pentru sărbătorile de Paşti, 1 săptă- mână (conform calendarului creştin)</t>
  </si>
  <si>
    <t>24/990</t>
  </si>
  <si>
    <t>Numărul total al orelor de studiu:</t>
  </si>
  <si>
    <t>Decanul Facultății CIM, conf. univ., dr.</t>
  </si>
  <si>
    <t>Total discipline fundamentale:</t>
  </si>
  <si>
    <t>Total discipline de formare a abilităţilor şi competenţelor generale:</t>
  </si>
  <si>
    <t>Total discipline social-umaniste:</t>
  </si>
  <si>
    <t>10 săptămâni</t>
  </si>
  <si>
    <t>29.02. – 12.03</t>
  </si>
  <si>
    <t>Limba străină 5</t>
  </si>
  <si>
    <t>Limba străină 6</t>
  </si>
  <si>
    <t>Limba străină 7</t>
  </si>
  <si>
    <t>Educația fizică 3</t>
  </si>
  <si>
    <t>Educația fizică 4</t>
  </si>
  <si>
    <t>Educația fizică 5</t>
  </si>
  <si>
    <t>Educația fizică 6</t>
  </si>
  <si>
    <t>Educația fizică 7</t>
  </si>
  <si>
    <t>Limba română (alolingvi) 3</t>
  </si>
  <si>
    <t>Limba română (alolingvi) 4</t>
  </si>
  <si>
    <t>Limba română (alolingvi) 5</t>
  </si>
  <si>
    <t>Limba română (alolingvi) 6</t>
  </si>
  <si>
    <t>Discipline de orientare spre specializare obligatorii</t>
  </si>
  <si>
    <t>Discipline de orientare spre specializare opționale</t>
  </si>
  <si>
    <t>Total discipline de orientare spre specializare opționale:</t>
  </si>
  <si>
    <t>Total discipline de orientare spre specializare obligatorii:</t>
  </si>
  <si>
    <t>* Nu se calculează în suma totală a formelor de evaluare (deoarece unităţile de curs „Limba română” (alolingvi) şi „Educaţia fizică” se realizează în regim extracurricular; unităţii de curs „Limba română” (alolingvi) i se alocă credite suplimentar celor 240 de credite per program, iar unitatea de curs „Educaţia fizică” nu se cuantifică cu credite).</t>
  </si>
  <si>
    <t>Tehnici de inginerie inversă</t>
  </si>
  <si>
    <t>9 săptămâni</t>
  </si>
  <si>
    <t>Prelucrarea semnalelor</t>
  </si>
  <si>
    <r>
      <t xml:space="preserve">Proba teoretică de sinteză: </t>
    </r>
    <r>
      <rPr>
        <i/>
        <sz val="11"/>
        <color theme="1"/>
        <rFont val="Times New Roman"/>
        <family val="1"/>
      </rPr>
      <t>Algoritmi, programări și baze de date</t>
    </r>
  </si>
  <si>
    <r>
      <t xml:space="preserve">Proba teoretică de sinteză: </t>
    </r>
    <r>
      <rPr>
        <i/>
        <sz val="10"/>
        <rFont val="Times New Roman"/>
        <family val="1"/>
      </rPr>
      <t>Algoritmi, programări si baze de date</t>
    </r>
  </si>
  <si>
    <r>
      <t xml:space="preserve">Calitatea software-ului
</t>
    </r>
    <r>
      <rPr>
        <i/>
        <sz val="11"/>
        <rFont val="Times New Roman"/>
        <family val="1"/>
      </rPr>
      <t>Analiza și specificarea cerințelor software</t>
    </r>
  </si>
  <si>
    <t>Reprezentarea grafică a datelor</t>
  </si>
  <si>
    <r>
      <t xml:space="preserve">Forma de organizare a învăţământului: </t>
    </r>
    <r>
      <rPr>
        <sz val="12"/>
        <color theme="1"/>
        <rFont val="Times New Roman"/>
        <family val="1"/>
      </rPr>
      <t>învăţământ cu frecvenţă</t>
    </r>
  </si>
  <si>
    <r>
      <t xml:space="preserve">Limba de instruire: </t>
    </r>
    <r>
      <rPr>
        <sz val="12"/>
        <color theme="1"/>
        <rFont val="Times New Roman"/>
        <family val="1"/>
      </rPr>
      <t>română, rusă, engleză</t>
    </r>
  </si>
  <si>
    <t>Învățarea bazată pe probleme ale științei, tehnologiei și societății</t>
  </si>
  <si>
    <t>Proiectare conceptuală a unei aplicații IT</t>
  </si>
  <si>
    <t>Pr</t>
  </si>
  <si>
    <t>Bazele inginerești și științifice ale calculului</t>
  </si>
  <si>
    <t>Modele echivalente</t>
  </si>
  <si>
    <t>Științe aplicate</t>
  </si>
  <si>
    <t>Bazele dezvoltării aplicațiilor</t>
  </si>
  <si>
    <t>Programarea orientată pe obiecte</t>
  </si>
  <si>
    <t>Structuri de date și algoritmi</t>
  </si>
  <si>
    <t>Limbaje formale și compilatoare</t>
  </si>
  <si>
    <r>
      <t xml:space="preserve">Analiza și vizualizarea datelor
</t>
    </r>
    <r>
      <rPr>
        <i/>
        <sz val="11"/>
        <color theme="1"/>
        <rFont val="Times New Roman"/>
        <family val="1"/>
      </rPr>
      <t>Grafica pe calculator</t>
    </r>
  </si>
  <si>
    <t>Rețele și securitate</t>
  </si>
  <si>
    <t>Rețele de calculatoare</t>
  </si>
  <si>
    <r>
      <t xml:space="preserve">Programarea aplicațiilor mobile
</t>
    </r>
    <r>
      <rPr>
        <i/>
        <sz val="11"/>
        <color theme="1"/>
        <rFont val="Times New Roman"/>
        <family val="1"/>
      </rPr>
      <t>Programare web</t>
    </r>
  </si>
  <si>
    <t>Sisteme incorporate</t>
  </si>
  <si>
    <t>Proiecte IoT</t>
  </si>
  <si>
    <t>Sisteme informaționale</t>
  </si>
  <si>
    <t>Limbaje formale și proiectarea compilatoarelor</t>
  </si>
  <si>
    <t>Calculabilitate și complexitate</t>
  </si>
  <si>
    <r>
      <t xml:space="preserve">Tehnici și mecanisme de proiectare software
</t>
    </r>
    <r>
      <rPr>
        <i/>
        <sz val="11"/>
        <color theme="1"/>
        <rFont val="Times New Roman"/>
        <family val="1"/>
      </rPr>
      <t>Verificarea și validarea produselor program</t>
    </r>
  </si>
  <si>
    <t>Criptografie și securitate</t>
  </si>
  <si>
    <r>
      <t xml:space="preserve">Marketingul electronic
</t>
    </r>
    <r>
      <rPr>
        <i/>
        <sz val="11"/>
        <color theme="1"/>
        <rFont val="Times New Roman"/>
        <family val="1"/>
      </rPr>
      <t>Antreprenoriatul digital</t>
    </r>
  </si>
  <si>
    <r>
      <t xml:space="preserve">Tehnologii multimedia
</t>
    </r>
    <r>
      <rPr>
        <i/>
        <sz val="11"/>
        <color theme="1"/>
        <rFont val="Times New Roman"/>
        <family val="1"/>
      </rPr>
      <t>Tehnici de simulare și modelare</t>
    </r>
  </si>
  <si>
    <r>
      <t xml:space="preserve">Interacțiunea om-calculator
</t>
    </r>
    <r>
      <rPr>
        <i/>
        <sz val="11"/>
        <color theme="1"/>
        <rFont val="Times New Roman"/>
        <family val="1"/>
      </rPr>
      <t>Programarea în timp real</t>
    </r>
  </si>
  <si>
    <r>
      <t xml:space="preserve">Istoria calculatoarelor
</t>
    </r>
    <r>
      <rPr>
        <i/>
        <sz val="11"/>
        <color theme="1"/>
        <rFont val="Times New Roman"/>
        <family val="1"/>
      </rPr>
      <t>Știința calculatoarelor și societatea</t>
    </r>
  </si>
  <si>
    <t>E*</t>
  </si>
  <si>
    <t>Proiectul de licență</t>
  </si>
  <si>
    <t>F.04.O.010</t>
  </si>
  <si>
    <t>F.04.O.009</t>
  </si>
  <si>
    <t>F.04.O.011</t>
  </si>
  <si>
    <t>F.06.O.012</t>
  </si>
  <si>
    <t>F.02.O.004</t>
  </si>
  <si>
    <t>G.01.O.013</t>
  </si>
  <si>
    <t>G.01.O.014</t>
  </si>
  <si>
    <t>G.01.O.015</t>
  </si>
  <si>
    <t>G.02.O.018</t>
  </si>
  <si>
    <r>
      <t xml:space="preserve">Managementul proiectelor
</t>
    </r>
    <r>
      <rPr>
        <i/>
        <sz val="11"/>
        <color theme="1"/>
        <rFont val="Times New Roman"/>
        <family val="1"/>
      </rPr>
      <t>Managementul întreprinderii</t>
    </r>
  </si>
  <si>
    <r>
      <t xml:space="preserve">Fundamente ale inteligenței artificiale
</t>
    </r>
    <r>
      <rPr>
        <i/>
        <sz val="11"/>
        <color theme="1"/>
        <rFont val="Times New Roman"/>
        <family val="1"/>
      </rPr>
      <t>Baze de date nerelaționale</t>
    </r>
  </si>
  <si>
    <r>
      <t xml:space="preserve">Managementul proiectelor software
</t>
    </r>
    <r>
      <rPr>
        <i/>
        <sz val="11"/>
        <color theme="1"/>
        <rFont val="Times New Roman"/>
        <family val="1"/>
      </rPr>
      <t>Managementul întreprinderii</t>
    </r>
  </si>
  <si>
    <r>
      <t xml:space="preserve">U.01.A.021
</t>
    </r>
    <r>
      <rPr>
        <i/>
        <sz val="11"/>
        <rFont val="Times New Roman"/>
        <family val="1"/>
      </rPr>
      <t>U.01.A.022</t>
    </r>
  </si>
  <si>
    <r>
      <t xml:space="preserve">U.07.A.023
</t>
    </r>
    <r>
      <rPr>
        <i/>
        <sz val="11"/>
        <rFont val="Times New Roman"/>
        <family val="1"/>
      </rPr>
      <t>U.07.A.024</t>
    </r>
  </si>
  <si>
    <r>
      <t xml:space="preserve">U.07.A.025
</t>
    </r>
    <r>
      <rPr>
        <i/>
        <sz val="11"/>
        <rFont val="Times New Roman"/>
        <family val="1"/>
      </rPr>
      <t>U.07.A.026</t>
    </r>
  </si>
  <si>
    <t>Proiectare</t>
  </si>
  <si>
    <t>G.02.O.019</t>
  </si>
  <si>
    <t>G.01.O.016</t>
  </si>
  <si>
    <t>* -  Nu se calculează în suma totală a formelor de evaluare (unităţile de curs se realizează în regim extracurricular și li se alocă credite suplimentar celor 240 de credite per program, iar unitatea de curs „Educaţia fizică” nu se cuantifică cu credite).</t>
  </si>
  <si>
    <t>5E</t>
  </si>
  <si>
    <r>
      <t xml:space="preserve">Programarea aplicațiilor mobile
</t>
    </r>
    <r>
      <rPr>
        <i/>
        <sz val="11"/>
        <color theme="1"/>
        <rFont val="Times New Roman"/>
        <family val="1"/>
      </rPr>
      <t>Programarea web</t>
    </r>
  </si>
  <si>
    <t>S.06.O.035</t>
  </si>
  <si>
    <t>S.06.O.036</t>
  </si>
  <si>
    <t>S.03.O.027</t>
  </si>
  <si>
    <t>S.03.O.028</t>
  </si>
  <si>
    <t>S.03.O.029</t>
  </si>
  <si>
    <t>S.03.O.030</t>
  </si>
  <si>
    <t>S.05.O.032</t>
  </si>
  <si>
    <t>S.05.O.033</t>
  </si>
  <si>
    <t>S.05.O.034</t>
  </si>
  <si>
    <t>S.07.O.038</t>
  </si>
  <si>
    <r>
      <t xml:space="preserve">Fundamente ale inteligenței artificiale
</t>
    </r>
    <r>
      <rPr>
        <i/>
        <sz val="11"/>
        <rFont val="Times New Roman"/>
        <family val="1"/>
      </rPr>
      <t>Baze de date nerelaționale</t>
    </r>
  </si>
  <si>
    <r>
      <t xml:space="preserve">Fundamente ale dezvoltării jocurilor
</t>
    </r>
    <r>
      <rPr>
        <i/>
        <sz val="11"/>
        <rFont val="Times New Roman"/>
        <family val="1"/>
      </rPr>
      <t>Comunicații hibride</t>
    </r>
  </si>
  <si>
    <t>Programarea în realitatea virtuală</t>
  </si>
  <si>
    <t>Matematica</t>
  </si>
  <si>
    <t>Matematici speciale 1</t>
  </si>
  <si>
    <t>Matematici speciale 2</t>
  </si>
  <si>
    <t>Seminare/Practice</t>
  </si>
  <si>
    <t>Elaborarea limbajelor specifice domeniului</t>
  </si>
  <si>
    <t>Dezvoltarea aplicațiilor securizate</t>
  </si>
  <si>
    <t>ISA</t>
  </si>
  <si>
    <t>Departament</t>
  </si>
  <si>
    <r>
      <t xml:space="preserve">S.03.A.039
</t>
    </r>
    <r>
      <rPr>
        <i/>
        <sz val="11"/>
        <rFont val="Times New Roman"/>
        <family val="1"/>
      </rPr>
      <t>S.03.A.040</t>
    </r>
  </si>
  <si>
    <r>
      <t xml:space="preserve">S.04.A.041
</t>
    </r>
    <r>
      <rPr>
        <i/>
        <sz val="11"/>
        <rFont val="Times New Roman"/>
        <family val="1"/>
      </rPr>
      <t>S.04.A.042</t>
    </r>
  </si>
  <si>
    <r>
      <t xml:space="preserve">S.05.A.043
</t>
    </r>
    <r>
      <rPr>
        <i/>
        <sz val="11"/>
        <rFont val="Times New Roman"/>
        <family val="1"/>
      </rPr>
      <t>S.05.A.044</t>
    </r>
  </si>
  <si>
    <r>
      <t xml:space="preserve">S.06.A.045
</t>
    </r>
    <r>
      <rPr>
        <i/>
        <sz val="11"/>
        <rFont val="Times New Roman"/>
        <family val="1"/>
      </rPr>
      <t>S.06.A.046</t>
    </r>
  </si>
  <si>
    <r>
      <t xml:space="preserve">S.06.A.047
</t>
    </r>
    <r>
      <rPr>
        <i/>
        <sz val="11"/>
        <rFont val="Times New Roman"/>
        <family val="1"/>
      </rPr>
      <t>S.06.A.048</t>
    </r>
  </si>
  <si>
    <r>
      <t xml:space="preserve">S.07.A.049
</t>
    </r>
    <r>
      <rPr>
        <i/>
        <sz val="11"/>
        <rFont val="Times New Roman"/>
        <family val="1"/>
      </rPr>
      <t>S.07.A.050</t>
    </r>
  </si>
  <si>
    <r>
      <t xml:space="preserve">S.08.A.051
</t>
    </r>
    <r>
      <rPr>
        <i/>
        <sz val="11"/>
        <rFont val="Times New Roman"/>
        <family val="1"/>
      </rPr>
      <t>S.08.A.052</t>
    </r>
  </si>
  <si>
    <r>
      <t xml:space="preserve">S.08.A.053
</t>
    </r>
    <r>
      <rPr>
        <i/>
        <sz val="11"/>
        <rFont val="Times New Roman"/>
        <family val="1"/>
      </rPr>
      <t>S.08.A.054</t>
    </r>
  </si>
  <si>
    <t>S.08.O.055</t>
  </si>
  <si>
    <t>S.08.O.056</t>
  </si>
  <si>
    <t>S.08.O.057</t>
  </si>
  <si>
    <r>
      <t xml:space="preserve">S.05.A.043
</t>
    </r>
    <r>
      <rPr>
        <i/>
        <sz val="11"/>
        <rFont val="Times New Roman"/>
        <family val="1"/>
      </rPr>
      <t>S.05.A.044</t>
    </r>
    <r>
      <rPr>
        <sz val="11"/>
        <rFont val="Times New Roman"/>
        <family val="1"/>
      </rPr>
      <t xml:space="preserve">
</t>
    </r>
  </si>
  <si>
    <t>S.07.O.037</t>
  </si>
  <si>
    <t>Unitate de curs</t>
  </si>
  <si>
    <t>Nume, prenume</t>
  </si>
  <si>
    <t>Titlu</t>
  </si>
  <si>
    <t>Bostan Viorel</t>
  </si>
  <si>
    <t>Kulev Mihail</t>
  </si>
  <si>
    <t>profesor. univ. dr. hab.</t>
  </si>
  <si>
    <t>Sanduleac Ionel</t>
  </si>
  <si>
    <t>lector univ., dr.</t>
  </si>
  <si>
    <t>Sudacevschi Viorica</t>
  </si>
  <si>
    <t>Ciubotaru Constantin</t>
  </si>
  <si>
    <t>conf. cercetător, dr.</t>
  </si>
  <si>
    <t>Catruc Mariana</t>
  </si>
  <si>
    <t>magistru, lector superior</t>
  </si>
  <si>
    <t>Fiodorov Ion</t>
  </si>
  <si>
    <t>Braga Mihai</t>
  </si>
  <si>
    <t>conf. univ.</t>
  </si>
  <si>
    <t>Ciloci Rafael</t>
  </si>
  <si>
    <t>Călin Rostisalv</t>
  </si>
  <si>
    <t>Balan Mihaela</t>
  </si>
  <si>
    <t>Cotelea Vitalie</t>
  </si>
  <si>
    <t>Beșliu Victor</t>
  </si>
  <si>
    <t>Ciorbă Dumitru</t>
  </si>
  <si>
    <t>Antohi Ionel</t>
  </si>
  <si>
    <t>Moraru Dumitru</t>
  </si>
  <si>
    <t>Chirev Pavel</t>
  </si>
  <si>
    <t>Poștaru Andrei</t>
  </si>
  <si>
    <t>Ababii Victor</t>
  </si>
  <si>
    <t>Negură Valentin</t>
  </si>
  <si>
    <t>Lector</t>
  </si>
  <si>
    <t>Lista titularilor de curs ai programului de studiu 
Ingineria software</t>
  </si>
  <si>
    <t>Conf. univ. / dr.</t>
  </si>
  <si>
    <t>Prof. univ., dr.</t>
  </si>
  <si>
    <t xml:space="preserve">
Ababii Victor
Moraru Dumitru</t>
  </si>
  <si>
    <t>conf. univ., dr.
magistru, lector superior</t>
  </si>
  <si>
    <t>Nr.</t>
  </si>
  <si>
    <t>Chirev Pavel
Radu Melnic</t>
  </si>
  <si>
    <t>conf. univ., dr. 
magistru, lector superior</t>
  </si>
  <si>
    <t>Poștaru Andrei
Catruc Mariana</t>
  </si>
  <si>
    <t>Braga Vasile
Călin Rostisalv</t>
  </si>
  <si>
    <t>Braga Vasile</t>
  </si>
  <si>
    <t>Melnic Radu</t>
  </si>
  <si>
    <t>Roșca Veronica</t>
  </si>
  <si>
    <t>lector superior</t>
  </si>
  <si>
    <t>Bulai Rodica</t>
  </si>
  <si>
    <r>
      <t xml:space="preserve">Fundamente ale dezvoltării jocurilor
</t>
    </r>
    <r>
      <rPr>
        <i/>
        <sz val="11"/>
        <rFont val="Times New Roman"/>
        <family val="1"/>
      </rPr>
      <t>Tehnologii de realitate mixtă</t>
    </r>
  </si>
  <si>
    <r>
      <t xml:space="preserve">Fundamente ale dezvoltării jocurilor
</t>
    </r>
    <r>
      <rPr>
        <i/>
        <sz val="11"/>
        <color theme="1"/>
        <rFont val="Times New Roman"/>
        <family val="1"/>
      </rPr>
      <t>Tehnologii de realitate mixtă</t>
    </r>
  </si>
  <si>
    <t>An naștere</t>
  </si>
  <si>
    <t>Cumul</t>
  </si>
  <si>
    <t>Intern</t>
  </si>
  <si>
    <t>Extern</t>
  </si>
  <si>
    <t>Titular</t>
  </si>
  <si>
    <t>Virsta</t>
  </si>
  <si>
    <r>
      <t xml:space="preserve">Domeniul general de studiu: </t>
    </r>
    <r>
      <rPr>
        <i/>
        <sz val="12"/>
        <color theme="1"/>
        <rFont val="Times New Roman"/>
        <family val="1"/>
      </rPr>
      <t>061 Tehnologii ale informației și comunicațiilor</t>
    </r>
  </si>
  <si>
    <r>
      <t xml:space="preserve">Domeniul de formare profesională: </t>
    </r>
    <r>
      <rPr>
        <sz val="12"/>
        <color theme="1"/>
        <rFont val="Times New Roman"/>
        <family val="1"/>
      </rPr>
      <t>0613 Dezvoltarea produselor program şi a aplicațiilor</t>
    </r>
  </si>
  <si>
    <r>
      <t xml:space="preserve">Programul de studiu: </t>
    </r>
    <r>
      <rPr>
        <sz val="12"/>
        <color theme="1"/>
        <rFont val="Times New Roman"/>
        <family val="1"/>
      </rPr>
      <t>0613.3 Ingineria software</t>
    </r>
  </si>
  <si>
    <t>3/4</t>
  </si>
  <si>
    <t>5/6</t>
  </si>
  <si>
    <t xml:space="preserve">Numărul proiectelor </t>
  </si>
  <si>
    <t>Științe exacte și aplicative</t>
  </si>
  <si>
    <t>Programare</t>
  </si>
  <si>
    <t>Cojuhari Irina</t>
  </si>
  <si>
    <t>Curs</t>
  </si>
  <si>
    <t>Seminare/Practici</t>
  </si>
  <si>
    <t>Proiect</t>
  </si>
  <si>
    <t>Anul 1</t>
  </si>
  <si>
    <t>Ore</t>
  </si>
  <si>
    <t>%</t>
  </si>
  <si>
    <t>Anul 2</t>
  </si>
  <si>
    <t>Anul 3</t>
  </si>
  <si>
    <t>Anul 4</t>
  </si>
  <si>
    <t>Structura formativă, gradul de obligativitate</t>
  </si>
  <si>
    <t>Componente creditate</t>
  </si>
  <si>
    <t>Plan-cadru</t>
  </si>
  <si>
    <t>PBL/IS</t>
  </si>
  <si>
    <t>Obligatoriu</t>
  </si>
  <si>
    <r>
      <t xml:space="preserve">Unităţi de curs/module </t>
    </r>
    <r>
      <rPr>
        <b/>
        <sz val="10"/>
        <color rgb="FF191919"/>
        <rFont val="Times New Roman"/>
        <family val="1"/>
      </rPr>
      <t>fundamentale</t>
    </r>
    <r>
      <rPr>
        <sz val="10"/>
        <color rgb="FF191919"/>
        <rFont val="Times New Roman"/>
        <family val="1"/>
      </rPr>
      <t xml:space="preserve"> (F)</t>
    </r>
  </si>
  <si>
    <t>20 -35</t>
  </si>
  <si>
    <r>
      <t xml:space="preserve">Unităţi de curs/module de creare a abilităţilor şi competenţelor </t>
    </r>
    <r>
      <rPr>
        <b/>
        <sz val="10"/>
        <color rgb="FF191919"/>
        <rFont val="Times New Roman"/>
        <family val="1"/>
      </rPr>
      <t>generale</t>
    </r>
    <r>
      <rPr>
        <sz val="10"/>
        <color rgb="FF191919"/>
        <rFont val="Times New Roman"/>
        <family val="1"/>
      </rPr>
      <t xml:space="preserve"> (G)</t>
    </r>
  </si>
  <si>
    <t>Opțional</t>
  </si>
  <si>
    <r>
      <t xml:space="preserve">Unităţi de curs/module de orientare </t>
    </r>
    <r>
      <rPr>
        <b/>
        <sz val="10"/>
        <color rgb="FF191919"/>
        <rFont val="Times New Roman"/>
        <family val="1"/>
      </rPr>
      <t>socio-umanistică</t>
    </r>
    <r>
      <rPr>
        <sz val="10"/>
        <color rgb="FF191919"/>
        <rFont val="Times New Roman"/>
        <family val="1"/>
      </rPr>
      <t xml:space="preserve"> (U)</t>
    </r>
  </si>
  <si>
    <t>Obligatoriu și opțional</t>
  </si>
  <si>
    <r>
      <t xml:space="preserve">Unităţi de curs/module de orientare spre </t>
    </r>
    <r>
      <rPr>
        <b/>
        <sz val="10"/>
        <color rgb="FF191919"/>
        <rFont val="Times New Roman"/>
        <family val="1"/>
      </rPr>
      <t>specialitatea</t>
    </r>
    <r>
      <rPr>
        <sz val="10"/>
        <color rgb="FF191919"/>
        <rFont val="Times New Roman"/>
        <family val="1"/>
      </rPr>
      <t xml:space="preserve"> de bază (S)</t>
    </r>
  </si>
  <si>
    <t>30 – 40</t>
  </si>
  <si>
    <t>58 (inclusiv stagii 20 ECTS)</t>
  </si>
  <si>
    <t>14,6 (35 ECTS)</t>
  </si>
  <si>
    <t>PA</t>
  </si>
  <si>
    <r>
      <t xml:space="preserve">Practica tehnologică (Se realizează la alegerea studentului pe baza modulelor </t>
    </r>
    <r>
      <rPr>
        <i/>
        <sz val="11"/>
        <color theme="1"/>
        <rFont val="Times New Roman"/>
        <family val="1"/>
      </rPr>
      <t>Dezvoltarea aplicațiilor securizate</t>
    </r>
    <r>
      <rPr>
        <sz val="11"/>
        <color theme="1"/>
        <rFont val="Times New Roman"/>
        <family val="1"/>
      </rPr>
      <t xml:space="preserve"> și </t>
    </r>
    <r>
      <rPr>
        <i/>
        <sz val="11"/>
        <color theme="1"/>
        <rFont val="Times New Roman"/>
        <family val="1"/>
      </rPr>
      <t>Proiecte IoT</t>
    </r>
    <r>
      <rPr>
        <sz val="11"/>
        <color theme="1"/>
        <rFont val="Times New Roman"/>
        <family val="1"/>
      </rPr>
      <t>)</t>
    </r>
  </si>
  <si>
    <r>
      <t xml:space="preserve">Practica în producţie (Se realizează la alegerea studentului pe baza modulelor </t>
    </r>
    <r>
      <rPr>
        <i/>
        <sz val="11"/>
        <color theme="1"/>
        <rFont val="Times New Roman"/>
        <family val="1"/>
      </rPr>
      <t>Bazele dezvoltării aplicațiilor</t>
    </r>
    <r>
      <rPr>
        <sz val="11"/>
        <color theme="1"/>
        <rFont val="Times New Roman"/>
        <family val="1"/>
      </rPr>
      <t xml:space="preserve">și </t>
    </r>
    <r>
      <rPr>
        <i/>
        <sz val="11"/>
        <color theme="1"/>
        <rFont val="Times New Roman"/>
        <family val="1"/>
      </rPr>
      <t>Elaborarea limbajelor specifice domeniului</t>
    </r>
    <r>
      <rPr>
        <sz val="11"/>
        <color theme="1"/>
        <rFont val="Times New Roman"/>
        <family val="1"/>
      </rPr>
      <t>)</t>
    </r>
  </si>
  <si>
    <t>7 săptămâni</t>
  </si>
  <si>
    <t>Competențe</t>
  </si>
  <si>
    <t xml:space="preserve">Privind fundamentele științifice și inginerești ale tehnologiilor informaționale </t>
  </si>
  <si>
    <t>Privind aspectele organizaționale și informaționale ale sistemelor</t>
  </si>
  <si>
    <t>Privind tehnologiile aplicațiilor</t>
  </si>
  <si>
    <t>Privind metodele și tehnologiile de dezvoltare software</t>
  </si>
  <si>
    <t xml:space="preserve"> Privind arhitectura și infrastructura sistemelor de calcul</t>
  </si>
  <si>
    <t>Competențe transversale</t>
  </si>
  <si>
    <t>L. laborator</t>
  </si>
  <si>
    <t>* Stagiile de practică se efectuează în baza unui modul de proiectare semestrială</t>
  </si>
  <si>
    <t>Stagiile de practică*</t>
  </si>
  <si>
    <r>
      <t xml:space="preserve">Dezvoltarea personală și profesională
</t>
    </r>
    <r>
      <rPr>
        <i/>
        <sz val="11"/>
        <color theme="1"/>
        <rFont val="Times New Roman"/>
        <family val="1"/>
      </rPr>
      <t>Știința calculatoarelor și societatea</t>
    </r>
  </si>
  <si>
    <t xml:space="preserve"> _____________________</t>
  </si>
  <si>
    <t>„___”___________2017</t>
  </si>
  <si>
    <t>proces verbal nr. 4</t>
  </si>
  <si>
    <t>Practica şi proiectarea de licenţă</t>
  </si>
  <si>
    <t>Septembrie-Decembrie/
Februarie-Mai</t>
  </si>
  <si>
    <t>Martie-Mai</t>
  </si>
  <si>
    <t>4E, 1PA</t>
  </si>
  <si>
    <t>8E, 2PA</t>
  </si>
  <si>
    <t>9E, 1PA</t>
  </si>
  <si>
    <t>IS</t>
  </si>
  <si>
    <t>TI</t>
  </si>
  <si>
    <t>Nr. credite</t>
  </si>
  <si>
    <t>Matematica 1</t>
  </si>
  <si>
    <t>Algebra liniară și geometria analitică</t>
  </si>
  <si>
    <t>U.01.A.021</t>
  </si>
  <si>
    <t>U.01.A.022</t>
  </si>
  <si>
    <t>Dezvoltarea personală și profesională</t>
  </si>
  <si>
    <t>Știința calculatoarelor și societatea</t>
  </si>
  <si>
    <t>Matematica 2</t>
  </si>
  <si>
    <t>F.01.O.058</t>
  </si>
  <si>
    <t>5E, 1PA</t>
  </si>
  <si>
    <t>11E, 2PA</t>
  </si>
  <si>
    <t>Engleza tehnică</t>
  </si>
  <si>
    <t>Engleza tehnică 2</t>
  </si>
  <si>
    <t>6E, 1PA</t>
  </si>
  <si>
    <t>(5-10)</t>
  </si>
  <si>
    <t>F.02.O.059</t>
  </si>
  <si>
    <t>G.04.O.020</t>
  </si>
  <si>
    <t>S.05.O.031</t>
  </si>
  <si>
    <t>36E, 7PA</t>
  </si>
  <si>
    <r>
      <t>din „</t>
    </r>
    <r>
      <rPr>
        <i/>
        <sz val="11"/>
        <color theme="0"/>
        <rFont val="Times New Roman"/>
        <family val="1"/>
      </rPr>
      <t>27” decembrie 2016</t>
    </r>
  </si>
  <si>
    <r>
      <t xml:space="preserve">Managementul proiectelor software
</t>
    </r>
    <r>
      <rPr>
        <i/>
        <sz val="11"/>
        <rFont val="Times New Roman"/>
        <family val="1"/>
      </rPr>
      <t>Managementul întreprinderii</t>
    </r>
  </si>
  <si>
    <r>
      <t xml:space="preserve">Marketingul electronic
</t>
    </r>
    <r>
      <rPr>
        <i/>
        <sz val="11"/>
        <rFont val="Times New Roman"/>
        <family val="1"/>
      </rPr>
      <t>Antreprenoriatul digital</t>
    </r>
  </si>
  <si>
    <t>Aprobat la şedinţa Senatului UTM, proces verbal nr. 10 din 23.06.2020</t>
  </si>
  <si>
    <t>Ion FIODOROV</t>
  </si>
  <si>
    <t>Șeful departament Ingineria Software și Automatică</t>
  </si>
  <si>
    <t>Șef departament Ingineria Software și Automatică, conf. univ., dr.</t>
  </si>
  <si>
    <t>Aprobat la şedinţa Senatului UTM, proces verbal nr. 10  din 23.06.2020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</si>
</sst>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Times New Roman"/>
      <family val="2"/>
      <scheme val="minor"/>
    </font>
    <font>
      <sz val="12"/>
      <color theme="1"/>
      <name val="Times New Roman"/>
      <family val="2"/>
    </font>
    <font>
      <sz val="12"/>
      <color theme="1"/>
      <name val="Times New Roman"/>
      <family val="2"/>
    </font>
    <font>
      <b/>
      <sz val="14"/>
      <color theme="1"/>
      <name val="Times New Roman"/>
      <family val="1"/>
    </font>
    <font>
      <sz val="11"/>
      <color theme="1"/>
      <name val="Times New Roman"/>
      <family val="1"/>
    </font>
    <font>
      <i/>
      <sz val="11"/>
      <color theme="1"/>
      <name val="Times New Roman"/>
      <family val="1"/>
    </font>
    <font>
      <b/>
      <i/>
      <sz val="11"/>
      <color theme="1"/>
      <name val="Times New Roman"/>
      <family val="1"/>
    </font>
    <font>
      <b/>
      <sz val="11"/>
      <color theme="1"/>
      <name val="Times New Roman"/>
      <family val="1"/>
    </font>
    <font>
      <b/>
      <i/>
      <sz val="12"/>
      <color theme="1"/>
      <name val="Times New Roman"/>
      <family val="1"/>
    </font>
    <font>
      <i/>
      <sz val="12"/>
      <color theme="1"/>
      <name val="Times New Roman"/>
      <family val="1"/>
    </font>
    <font>
      <sz val="12"/>
      <color theme="1"/>
      <name val="Times New Roman"/>
      <family val="1"/>
    </font>
    <font>
      <b/>
      <sz val="12"/>
      <color theme="1"/>
      <name val="Times New Roman"/>
      <family val="1"/>
    </font>
    <font>
      <sz val="12"/>
      <color theme="1"/>
      <name val="Times New Roman"/>
      <family val="2"/>
      <scheme val="minor"/>
    </font>
    <font>
      <b/>
      <sz val="14"/>
      <color theme="1"/>
      <name val="Times New Roman"/>
      <family val="1"/>
      <scheme val="minor"/>
    </font>
    <font>
      <sz val="10"/>
      <color theme="1"/>
      <name val="Times New Roman"/>
      <family val="1"/>
      <scheme val="minor"/>
    </font>
    <font>
      <b/>
      <i/>
      <sz val="12"/>
      <color theme="1"/>
      <name val="Times New Roman"/>
      <family val="1"/>
      <scheme val="minor"/>
    </font>
    <font>
      <i/>
      <sz val="11"/>
      <color theme="1"/>
      <name val="Times New Roman"/>
      <family val="1"/>
      <scheme val="minor"/>
    </font>
    <font>
      <i/>
      <sz val="10"/>
      <color theme="1"/>
      <name val="Times New Roman"/>
      <family val="1"/>
      <scheme val="minor"/>
    </font>
    <font>
      <sz val="11"/>
      <name val="Times New Roman"/>
      <family val="1"/>
      <scheme val="major"/>
    </font>
    <font>
      <b/>
      <sz val="11"/>
      <color theme="1"/>
      <name val="Times New Roman"/>
      <family val="1"/>
      <scheme val="minor"/>
    </font>
    <font>
      <b/>
      <sz val="12"/>
      <color theme="1"/>
      <name val="Times New Roman"/>
      <family val="1"/>
      <scheme val="minor"/>
    </font>
    <font>
      <b/>
      <sz val="12"/>
      <color theme="1"/>
      <name val="Times New Roman"/>
      <family val="1"/>
      <scheme val="major"/>
    </font>
    <font>
      <sz val="11"/>
      <color theme="1"/>
      <name val="Times New Roman"/>
      <family val="1"/>
      <scheme val="major"/>
    </font>
    <font>
      <sz val="10"/>
      <name val="Times New Roman"/>
      <family val="1"/>
      <scheme val="major"/>
    </font>
    <font>
      <sz val="12"/>
      <color theme="1"/>
      <name val="Times New Roman"/>
      <family val="1"/>
      <scheme val="major"/>
    </font>
    <font>
      <sz val="10"/>
      <name val="Times New Roman"/>
      <family val="1"/>
    </font>
    <font>
      <b/>
      <sz val="10"/>
      <name val="Arial"/>
      <family val="2"/>
      <charset val="204"/>
    </font>
    <font>
      <sz val="10"/>
      <name val="Arial"/>
      <family val="2"/>
    </font>
    <font>
      <b/>
      <sz val="12"/>
      <name val="Arial"/>
      <family val="2"/>
      <charset val="204"/>
    </font>
    <font>
      <sz val="10"/>
      <name val="Times New Roman"/>
      <family val="1"/>
      <charset val="204"/>
    </font>
    <font>
      <b/>
      <sz val="10"/>
      <name val="Times New Roman"/>
      <family val="1"/>
    </font>
    <font>
      <i/>
      <sz val="10"/>
      <name val="Times New Roman"/>
      <family val="1"/>
    </font>
    <font>
      <b/>
      <sz val="14"/>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10"/>
      <color theme="1"/>
      <name val="Times New Roman"/>
      <family val="1"/>
    </font>
    <font>
      <b/>
      <sz val="10"/>
      <color theme="1"/>
      <name val="Times New Roman"/>
      <family val="1"/>
      <scheme val="minor"/>
    </font>
    <font>
      <sz val="12"/>
      <color rgb="FF006100"/>
      <name val="Times New Roman"/>
      <family val="2"/>
    </font>
    <font>
      <sz val="12"/>
      <color rgb="FF9C6500"/>
      <name val="Times New Roman"/>
      <family val="2"/>
    </font>
    <font>
      <b/>
      <sz val="10"/>
      <name val="Times New Roman"/>
      <family val="1"/>
      <scheme val="major"/>
    </font>
    <font>
      <b/>
      <sz val="9"/>
      <name val="Times New Roman"/>
      <family val="1"/>
      <scheme val="major"/>
    </font>
    <font>
      <sz val="12"/>
      <name val="Times New Roman"/>
      <family val="2"/>
      <scheme val="minor"/>
    </font>
    <font>
      <sz val="11"/>
      <name val="Times New Roman"/>
      <family val="2"/>
      <scheme val="minor"/>
    </font>
    <font>
      <sz val="11"/>
      <color rgb="FFFF0000"/>
      <name val="Times New Roman"/>
      <family val="2"/>
      <scheme val="minor"/>
    </font>
    <font>
      <i/>
      <sz val="10"/>
      <color rgb="FF191919"/>
      <name val="Times New Roman"/>
      <family val="1"/>
    </font>
    <font>
      <b/>
      <i/>
      <sz val="10"/>
      <color rgb="FF191919"/>
      <name val="Times New Roman"/>
      <family val="1"/>
    </font>
    <font>
      <sz val="10"/>
      <color rgb="FF191919"/>
      <name val="Times New Roman"/>
      <family val="1"/>
    </font>
    <font>
      <b/>
      <sz val="10"/>
      <color rgb="FF191919"/>
      <name val="Times New Roman"/>
      <family val="1"/>
    </font>
    <font>
      <sz val="10"/>
      <color theme="1"/>
      <name val="Calibri"/>
      <family val="2"/>
    </font>
    <font>
      <b/>
      <sz val="11"/>
      <color rgb="FF000000"/>
      <name val="Times New Roman"/>
      <family val="1"/>
    </font>
    <font>
      <sz val="11"/>
      <color rgb="FF000000"/>
      <name val="Times New Roman"/>
      <family val="1"/>
    </font>
    <font>
      <sz val="10.5"/>
      <color theme="1"/>
      <name val="Times New Roman"/>
      <family val="1"/>
    </font>
    <font>
      <sz val="11"/>
      <color theme="1"/>
      <name val="Calibri"/>
      <family val="2"/>
    </font>
    <font>
      <i/>
      <sz val="10"/>
      <color rgb="FF000000"/>
      <name val="Times New Roman"/>
      <family val="1"/>
    </font>
    <font>
      <b/>
      <sz val="14"/>
      <color rgb="FF000000"/>
      <name val="Times New Roman"/>
      <family val="1"/>
    </font>
    <font>
      <b/>
      <i/>
      <sz val="11"/>
      <color rgb="FF000000"/>
      <name val="Times New Roman"/>
      <family val="1"/>
    </font>
    <font>
      <i/>
      <sz val="11"/>
      <color rgb="FF000000"/>
      <name val="Times New Roman"/>
      <family val="1"/>
    </font>
    <font>
      <b/>
      <sz val="12"/>
      <color rgb="FF000000"/>
      <name val="Times New Roman"/>
      <family val="1"/>
    </font>
    <font>
      <b/>
      <i/>
      <sz val="10"/>
      <name val="Times New Roman"/>
      <family val="1"/>
    </font>
    <font>
      <sz val="8"/>
      <name val="Times New Roman"/>
      <family val="2"/>
      <scheme val="minor"/>
    </font>
    <font>
      <b/>
      <sz val="11"/>
      <color rgb="FFFF0000"/>
      <name val="Times New Roman"/>
      <family val="1"/>
    </font>
    <font>
      <sz val="11"/>
      <color rgb="FFFF0000"/>
      <name val="Times New Roman"/>
      <family val="1"/>
      <scheme val="minor"/>
    </font>
    <font>
      <i/>
      <sz val="11"/>
      <color rgb="FFFF0000"/>
      <name val="Times New Roman"/>
      <family val="1"/>
    </font>
    <font>
      <sz val="11"/>
      <color rgb="FFFF0000"/>
      <name val="Times New Roman"/>
      <family val="1"/>
    </font>
    <font>
      <i/>
      <sz val="10"/>
      <color rgb="FFFF0000"/>
      <name val="Times New Roman"/>
      <family val="1"/>
    </font>
    <font>
      <sz val="11"/>
      <color theme="0"/>
      <name val="Times New Roman"/>
      <family val="2"/>
      <scheme val="minor"/>
    </font>
    <font>
      <b/>
      <sz val="14"/>
      <color theme="0"/>
      <name val="Times New Roman"/>
      <family val="1"/>
    </font>
    <font>
      <sz val="11"/>
      <color theme="0"/>
      <name val="Times New Roman"/>
      <family val="1"/>
      <scheme val="minor"/>
    </font>
    <font>
      <sz val="11"/>
      <color theme="0"/>
      <name val="Times New Roman"/>
      <family val="1"/>
    </font>
    <font>
      <i/>
      <sz val="11"/>
      <color theme="0"/>
      <name val="Times New Roman"/>
      <family val="1"/>
    </font>
    <font>
      <b/>
      <sz val="14"/>
      <name val="Times New Roman"/>
      <family val="1"/>
      <scheme val="minor"/>
    </font>
    <font>
      <b/>
      <sz val="12"/>
      <name val="Times New Roman"/>
      <family val="1"/>
    </font>
    <font>
      <sz val="11"/>
      <name val="Times New Roman"/>
      <family val="1"/>
      <scheme val="minor"/>
    </font>
    <font>
      <b/>
      <i/>
      <sz val="11"/>
      <name val="Times New Roman"/>
      <family val="1"/>
      <scheme val="minor"/>
    </font>
    <font>
      <b/>
      <sz val="10"/>
      <color theme="0"/>
      <name val="Arial"/>
      <family val="2"/>
      <charset val="204"/>
    </font>
    <font>
      <sz val="10"/>
      <color theme="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FF"/>
        <bgColor indexed="64"/>
      </patternFill>
    </fill>
    <fill>
      <patternFill patternType="solid">
        <fgColor rgb="FFDBE5F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rgb="FF95B3D7"/>
      </bottom>
      <diagonal/>
    </border>
    <border>
      <left/>
      <right style="medium">
        <color rgb="FF95B3D7"/>
      </right>
      <top/>
      <bottom style="medium">
        <color rgb="FF95B3D7"/>
      </bottom>
      <diagonal/>
    </border>
    <border>
      <left/>
      <right style="medium">
        <color rgb="FF95B3D7"/>
      </right>
      <top/>
      <bottom/>
      <diagonal/>
    </border>
    <border>
      <left style="medium">
        <color rgb="FF95B3D7"/>
      </left>
      <right/>
      <top style="medium">
        <color rgb="FF95B3D7"/>
      </top>
      <bottom style="medium">
        <color rgb="FF95B3D7"/>
      </bottom>
      <diagonal/>
    </border>
    <border>
      <left/>
      <right style="medium">
        <color rgb="FF95B3D7"/>
      </right>
      <top style="medium">
        <color rgb="FF95B3D7"/>
      </top>
      <bottom style="medium">
        <color rgb="FF95B3D7"/>
      </bottom>
      <diagonal/>
    </border>
    <border>
      <left/>
      <right/>
      <top/>
      <bottom style="thick">
        <color rgb="FF95B3D7"/>
      </bottom>
      <diagonal/>
    </border>
    <border>
      <left/>
      <right/>
      <top style="medium">
        <color rgb="FF95B3D7"/>
      </top>
      <bottom style="medium">
        <color rgb="FF95B3D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7" fillId="0" borderId="0"/>
    <xf numFmtId="0" fontId="34" fillId="0" borderId="0"/>
    <xf numFmtId="0" fontId="39" fillId="4" borderId="0" applyNumberFormat="0" applyBorder="0" applyAlignment="0" applyProtection="0"/>
    <xf numFmtId="0" fontId="40" fillId="5" borderId="0" applyNumberFormat="0" applyBorder="0" applyAlignment="0" applyProtection="0"/>
    <xf numFmtId="0" fontId="2" fillId="0" borderId="0"/>
    <xf numFmtId="0" fontId="1" fillId="0" borderId="0"/>
  </cellStyleXfs>
  <cellXfs count="456">
    <xf numFmtId="0" fontId="0" fillId="0" borderId="0" xfId="0"/>
    <xf numFmtId="0" fontId="8" fillId="0" borderId="0" xfId="0" applyFont="1"/>
    <xf numFmtId="0" fontId="8" fillId="0" borderId="0" xfId="0" applyFont="1" applyAlignment="1">
      <alignment vertical="center"/>
    </xf>
    <xf numFmtId="0" fontId="9" fillId="0" borderId="0" xfId="0" applyFont="1" applyAlignment="1">
      <alignment horizontal="left" vertical="center"/>
    </xf>
    <xf numFmtId="0" fontId="12" fillId="0" borderId="0" xfId="0" applyFont="1"/>
    <xf numFmtId="0" fontId="17" fillId="0" borderId="0" xfId="0" applyFont="1"/>
    <xf numFmtId="0" fontId="13" fillId="0" borderId="0" xfId="0" applyFont="1" applyAlignment="1">
      <alignment horizontal="center" vertical="center"/>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11" fillId="0" borderId="0" xfId="0" applyFont="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horizontal="right" vertical="center" wrapText="1"/>
    </xf>
    <xf numFmtId="0" fontId="19" fillId="0" borderId="1" xfId="0" applyFont="1" applyBorder="1"/>
    <xf numFmtId="0" fontId="0" fillId="0" borderId="1" xfId="0" applyBorder="1"/>
    <xf numFmtId="0" fontId="0" fillId="0" borderId="1" xfId="0" applyBorder="1" applyAlignment="1">
      <alignment horizontal="center"/>
    </xf>
    <xf numFmtId="0" fontId="19" fillId="0" borderId="1" xfId="0" applyFont="1" applyBorder="1" applyAlignment="1">
      <alignment horizontal="center"/>
    </xf>
    <xf numFmtId="0" fontId="0" fillId="0" borderId="6" xfId="0" applyBorder="1"/>
    <xf numFmtId="0" fontId="0" fillId="0" borderId="3" xfId="0" applyBorder="1"/>
    <xf numFmtId="0" fontId="0" fillId="0" borderId="2" xfId="0" applyBorder="1"/>
    <xf numFmtId="0" fontId="19" fillId="0" borderId="1" xfId="0" applyFont="1" applyBorder="1" applyAlignment="1">
      <alignment horizontal="center" vertical="center"/>
    </xf>
    <xf numFmtId="0" fontId="0" fillId="0" borderId="1" xfId="0" applyBorder="1" applyAlignment="1">
      <alignment horizontal="center"/>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2" fillId="0" borderId="1" xfId="0" applyFont="1" applyBorder="1" applyAlignment="1">
      <alignment horizontal="center"/>
    </xf>
    <xf numFmtId="0" fontId="23" fillId="0" borderId="1" xfId="0" applyFont="1" applyFill="1" applyBorder="1" applyAlignment="1">
      <alignment horizontal="center" vertical="center" wrapText="1"/>
    </xf>
    <xf numFmtId="0" fontId="0" fillId="0" borderId="0" xfId="0" applyAlignment="1">
      <alignment horizontal="right"/>
    </xf>
    <xf numFmtId="0" fontId="12" fillId="0" borderId="0" xfId="0" applyFont="1" applyBorder="1"/>
    <xf numFmtId="0" fontId="25" fillId="0" borderId="0" xfId="0" applyFont="1"/>
    <xf numFmtId="0" fontId="25" fillId="0" borderId="0" xfId="0" applyFont="1" applyAlignment="1">
      <alignment horizontal="center"/>
    </xf>
    <xf numFmtId="0" fontId="25" fillId="0" borderId="0" xfId="0" applyFont="1" applyAlignment="1"/>
    <xf numFmtId="0" fontId="25" fillId="0" borderId="0" xfId="0" applyFont="1" applyBorder="1"/>
    <xf numFmtId="0" fontId="30" fillId="0" borderId="0" xfId="0" applyFont="1" applyBorder="1" applyAlignment="1"/>
    <xf numFmtId="0" fontId="31" fillId="0" borderId="0" xfId="0" applyFont="1"/>
    <xf numFmtId="0" fontId="25" fillId="0" borderId="0" xfId="0" applyFont="1" applyBorder="1" applyAlignment="1">
      <alignment vertical="center"/>
    </xf>
    <xf numFmtId="0" fontId="25" fillId="0" borderId="0" xfId="0" applyFont="1" applyAlignment="1">
      <alignment vertical="center"/>
    </xf>
    <xf numFmtId="0" fontId="25" fillId="0" borderId="0" xfId="0" applyFont="1" applyFill="1"/>
    <xf numFmtId="0" fontId="26" fillId="0" borderId="0" xfId="0" applyFont="1" applyFill="1" applyBorder="1"/>
    <xf numFmtId="0" fontId="26" fillId="0" borderId="0" xfId="0" applyFont="1" applyFill="1" applyBorder="1" applyAlignment="1"/>
    <xf numFmtId="0" fontId="0" fillId="0" borderId="0" xfId="0" applyFill="1" applyBorder="1" applyAlignment="1">
      <alignment wrapText="1"/>
    </xf>
    <xf numFmtId="0" fontId="25" fillId="0" borderId="0" xfId="0" applyFont="1" applyBorder="1" applyAlignment="1">
      <alignment horizontal="center"/>
    </xf>
    <xf numFmtId="0" fontId="28" fillId="0" borderId="0" xfId="0" applyFont="1" applyFill="1" applyBorder="1" applyAlignment="1"/>
    <xf numFmtId="0" fontId="26" fillId="0" borderId="0" xfId="1" applyFont="1" applyFill="1" applyBorder="1" applyAlignment="1">
      <alignment wrapText="1"/>
    </xf>
    <xf numFmtId="0" fontId="26" fillId="0" borderId="0" xfId="2" applyFont="1" applyFill="1" applyBorder="1" applyAlignment="1">
      <alignment wrapText="1"/>
    </xf>
    <xf numFmtId="0" fontId="25" fillId="0" borderId="0" xfId="0" applyFont="1" applyBorder="1" applyAlignment="1"/>
    <xf numFmtId="0" fontId="34" fillId="0" borderId="1" xfId="0" applyFont="1" applyBorder="1" applyAlignment="1">
      <alignment horizontal="left" vertical="top"/>
    </xf>
    <xf numFmtId="0" fontId="34" fillId="0" borderId="1" xfId="0" applyFont="1" applyBorder="1" applyAlignment="1">
      <alignment horizontal="center" vertical="top"/>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Border="1" applyAlignment="1">
      <alignment vertical="top"/>
    </xf>
    <xf numFmtId="0" fontId="34" fillId="0" borderId="1" xfId="0" applyFont="1" applyBorder="1" applyAlignment="1">
      <alignment vertical="top"/>
    </xf>
    <xf numFmtId="0" fontId="34" fillId="0" borderId="3" xfId="0" applyFont="1" applyBorder="1" applyAlignment="1">
      <alignment horizontal="center" vertical="top" wrapText="1"/>
    </xf>
    <xf numFmtId="0" fontId="34" fillId="0" borderId="2" xfId="0" applyFont="1" applyBorder="1" applyAlignment="1">
      <alignment vertical="top" wrapText="1"/>
    </xf>
    <xf numFmtId="0" fontId="4" fillId="3" borderId="1" xfId="0" applyFont="1" applyFill="1" applyBorder="1" applyAlignment="1">
      <alignment horizontal="center" vertical="center" wrapText="1"/>
    </xf>
    <xf numFmtId="0" fontId="33" fillId="0" borderId="1" xfId="0" applyFont="1" applyBorder="1" applyAlignment="1">
      <alignment horizontal="center" vertical="top"/>
    </xf>
    <xf numFmtId="0" fontId="35" fillId="0" borderId="1" xfId="0" applyFont="1" applyBorder="1" applyAlignment="1">
      <alignment horizontal="center" vertical="top"/>
    </xf>
    <xf numFmtId="0" fontId="35" fillId="0" borderId="2" xfId="0" applyFont="1" applyBorder="1" applyAlignment="1">
      <alignment vertical="top"/>
    </xf>
    <xf numFmtId="0" fontId="35" fillId="0" borderId="1" xfId="0" applyFont="1" applyBorder="1" applyAlignment="1">
      <alignment vertical="top"/>
    </xf>
    <xf numFmtId="0" fontId="33" fillId="0" borderId="5" xfId="0" applyFont="1" applyBorder="1" applyAlignment="1">
      <alignment horizontal="center" vertical="top"/>
    </xf>
    <xf numFmtId="0" fontId="34" fillId="0" borderId="4" xfId="0" applyFont="1" applyBorder="1" applyAlignment="1">
      <alignment horizontal="left" vertical="top"/>
    </xf>
    <xf numFmtId="0" fontId="4" fillId="3" borderId="1" xfId="0" applyFont="1" applyFill="1" applyBorder="1" applyAlignment="1">
      <alignment horizontal="center" vertical="top" wrapText="1"/>
    </xf>
    <xf numFmtId="0" fontId="34" fillId="0" borderId="2" xfId="0" applyFont="1" applyBorder="1" applyAlignment="1">
      <alignment horizontal="center" vertical="top"/>
    </xf>
    <xf numFmtId="0" fontId="34" fillId="0" borderId="4" xfId="0" applyFont="1" applyBorder="1" applyAlignment="1">
      <alignment horizontal="center" vertical="top"/>
    </xf>
    <xf numFmtId="0" fontId="34" fillId="0" borderId="8" xfId="0" applyFont="1" applyBorder="1" applyAlignment="1">
      <alignment horizontal="center" vertical="top"/>
    </xf>
    <xf numFmtId="0" fontId="33" fillId="0" borderId="3" xfId="0" applyFont="1" applyBorder="1" applyAlignment="1"/>
    <xf numFmtId="0" fontId="33" fillId="0" borderId="1" xfId="0" applyFont="1" applyBorder="1" applyAlignment="1"/>
    <xf numFmtId="0" fontId="34" fillId="0" borderId="1" xfId="0" applyFont="1" applyBorder="1" applyAlignment="1">
      <alignment vertical="center"/>
    </xf>
    <xf numFmtId="0" fontId="34" fillId="0" borderId="3" xfId="0" applyFont="1" applyBorder="1" applyAlignment="1"/>
    <xf numFmtId="0" fontId="34" fillId="0" borderId="1" xfId="0" applyFont="1" applyBorder="1" applyAlignment="1"/>
    <xf numFmtId="0" fontId="33" fillId="0" borderId="1" xfId="0" applyFont="1" applyBorder="1" applyAlignment="1">
      <alignment vertical="center"/>
    </xf>
    <xf numFmtId="0" fontId="34" fillId="0" borderId="2" xfId="0" applyFont="1" applyBorder="1" applyAlignment="1">
      <alignment vertical="center"/>
    </xf>
    <xf numFmtId="0" fontId="33" fillId="0" borderId="2" xfId="0" applyFont="1" applyBorder="1" applyAlignment="1">
      <alignment vertical="center"/>
    </xf>
    <xf numFmtId="0" fontId="35" fillId="0" borderId="1" xfId="0" applyFont="1" applyBorder="1" applyAlignment="1">
      <alignment vertical="center"/>
    </xf>
    <xf numFmtId="0" fontId="36" fillId="0" borderId="1" xfId="0" applyFont="1" applyBorder="1" applyAlignment="1">
      <alignment vertical="center"/>
    </xf>
    <xf numFmtId="0" fontId="33" fillId="0" borderId="4" xfId="0" applyFont="1" applyBorder="1" applyAlignment="1">
      <alignment horizontal="center" textRotation="90"/>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24" xfId="0" applyFont="1" applyBorder="1" applyAlignment="1">
      <alignment vertical="center" wrapText="1"/>
    </xf>
    <xf numFmtId="0" fontId="4" fillId="0" borderId="4" xfId="0" applyFont="1" applyBorder="1" applyAlignment="1">
      <alignment vertical="center" wrapText="1"/>
    </xf>
    <xf numFmtId="0" fontId="22" fillId="0" borderId="0" xfId="0" applyFont="1" applyBorder="1" applyAlignment="1">
      <alignment horizont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2" fillId="0" borderId="4" xfId="0" applyFont="1" applyBorder="1" applyAlignment="1">
      <alignment horizontal="center"/>
    </xf>
    <xf numFmtId="0" fontId="23" fillId="0" borderId="4" xfId="0" applyFont="1" applyFill="1" applyBorder="1" applyAlignment="1">
      <alignment horizontal="center" vertical="center" wrapText="1"/>
    </xf>
    <xf numFmtId="0" fontId="24"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4" fillId="0" borderId="1" xfId="0" applyFont="1" applyBorder="1" applyAlignment="1">
      <alignment horizontal="left" vertical="top" wrapText="1"/>
    </xf>
    <xf numFmtId="0" fontId="34" fillId="0" borderId="4" xfId="0" applyFont="1" applyBorder="1" applyAlignment="1">
      <alignment horizontal="left" vertical="top" wrapText="1"/>
    </xf>
    <xf numFmtId="0" fontId="34" fillId="0" borderId="1" xfId="0" applyFont="1" applyFill="1" applyBorder="1" applyAlignment="1">
      <alignment horizontal="center" vertical="top" wrapText="1"/>
    </xf>
    <xf numFmtId="0" fontId="1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5" xfId="0" applyFont="1" applyBorder="1" applyAlignment="1">
      <alignment horizontal="left" vertical="top" wrapText="1"/>
    </xf>
    <xf numFmtId="0" fontId="7" fillId="0" borderId="1" xfId="0" applyFont="1" applyBorder="1" applyAlignment="1">
      <alignment horizontal="center" vertical="center" wrapText="1"/>
    </xf>
    <xf numFmtId="0" fontId="34" fillId="0" borderId="2" xfId="0" applyFont="1" applyBorder="1" applyAlignment="1">
      <alignment horizontal="center" vertical="center"/>
    </xf>
    <xf numFmtId="0" fontId="38" fillId="0" borderId="1" xfId="0" applyFont="1" applyBorder="1"/>
    <xf numFmtId="0" fontId="33" fillId="0" borderId="12" xfId="0" applyFont="1" applyFill="1" applyBorder="1" applyAlignment="1">
      <alignment horizontal="right" vertical="center" wrapText="1"/>
    </xf>
    <xf numFmtId="0" fontId="34" fillId="0" borderId="12" xfId="0" applyFont="1" applyBorder="1" applyAlignment="1"/>
    <xf numFmtId="0" fontId="33" fillId="0" borderId="12" xfId="0" applyFont="1" applyBorder="1" applyAlignment="1"/>
    <xf numFmtId="0" fontId="33" fillId="0" borderId="12" xfId="0" applyFont="1" applyBorder="1" applyAlignment="1">
      <alignment vertical="center"/>
    </xf>
    <xf numFmtId="0" fontId="34" fillId="0" borderId="12" xfId="0" applyFont="1" applyBorder="1" applyAlignment="1">
      <alignment vertical="center"/>
    </xf>
    <xf numFmtId="0" fontId="29" fillId="0" borderId="0" xfId="0" applyFont="1" applyBorder="1" applyAlignment="1">
      <alignment horizontal="left" vertical="center" wrapText="1"/>
    </xf>
    <xf numFmtId="0" fontId="34" fillId="0" borderId="4" xfId="0" applyFont="1" applyBorder="1" applyAlignment="1">
      <alignment horizontal="center" vertical="center"/>
    </xf>
    <xf numFmtId="0" fontId="34" fillId="0" borderId="8" xfId="0" applyFont="1" applyBorder="1" applyAlignment="1">
      <alignment horizontal="center" vertical="center"/>
    </xf>
    <xf numFmtId="0" fontId="13" fillId="0" borderId="0" xfId="0" applyFont="1" applyAlignment="1">
      <alignment vertical="center"/>
    </xf>
    <xf numFmtId="0" fontId="3" fillId="0" borderId="0" xfId="0" applyFont="1" applyAlignment="1"/>
    <xf numFmtId="0" fontId="7" fillId="0" borderId="1" xfId="0" applyFont="1" applyBorder="1" applyAlignment="1">
      <alignment horizontal="center" vertical="center" wrapText="1"/>
    </xf>
    <xf numFmtId="0" fontId="35" fillId="0" borderId="5" xfId="0" applyFont="1" applyBorder="1" applyAlignment="1">
      <alignment horizontal="left" vertical="top"/>
    </xf>
    <xf numFmtId="0" fontId="16" fillId="0" borderId="0" xfId="0" applyFont="1"/>
    <xf numFmtId="0" fontId="15" fillId="0" borderId="0" xfId="0" applyFont="1" applyAlignment="1">
      <alignment horizontal="right"/>
    </xf>
    <xf numFmtId="0" fontId="34" fillId="0" borderId="2" xfId="0" applyFont="1" applyBorder="1" applyAlignment="1">
      <alignment horizontal="left" vertical="top"/>
    </xf>
    <xf numFmtId="0" fontId="4" fillId="0" borderId="6" xfId="0" applyFont="1" applyBorder="1" applyAlignment="1">
      <alignment horizontal="left" vertical="top"/>
    </xf>
    <xf numFmtId="0" fontId="4" fillId="0" borderId="3" xfId="0" applyFont="1" applyBorder="1" applyAlignment="1">
      <alignment horizontal="left" vertical="top"/>
    </xf>
    <xf numFmtId="0" fontId="38" fillId="0" borderId="1" xfId="0" applyFont="1" applyBorder="1" applyAlignment="1">
      <alignment horizontal="center" vertical="center"/>
    </xf>
    <xf numFmtId="0" fontId="30" fillId="0" borderId="4" xfId="0" applyFont="1" applyBorder="1" applyAlignment="1">
      <alignment horizontal="center" textRotation="90"/>
    </xf>
    <xf numFmtId="0" fontId="35"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Border="1" applyAlignment="1">
      <alignment horizontal="left" vertical="top"/>
    </xf>
    <xf numFmtId="0" fontId="6" fillId="0" borderId="1" xfId="0" applyFont="1" applyBorder="1" applyAlignment="1">
      <alignment horizontal="center" vertical="center" wrapText="1"/>
    </xf>
    <xf numFmtId="0" fontId="7" fillId="0" borderId="4" xfId="0" applyFont="1" applyBorder="1" applyAlignment="1">
      <alignment horizontal="center" vertical="center" wrapText="1"/>
    </xf>
    <xf numFmtId="0" fontId="33" fillId="0" borderId="4" xfId="0" applyFont="1" applyBorder="1" applyAlignment="1">
      <alignment horizontal="center" textRotation="90" wrapText="1"/>
    </xf>
    <xf numFmtId="0" fontId="41" fillId="0" borderId="1" xfId="0" applyFont="1" applyFill="1" applyBorder="1" applyAlignment="1">
      <alignment vertical="center" wrapText="1"/>
    </xf>
    <xf numFmtId="0" fontId="42" fillId="0" borderId="1" xfId="0" applyFont="1" applyFill="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horizontal="left" vertical="top"/>
    </xf>
    <xf numFmtId="0" fontId="34" fillId="2" borderId="1" xfId="0" applyFont="1" applyFill="1" applyBorder="1" applyAlignment="1">
      <alignment horizontal="left" wrapText="1"/>
    </xf>
    <xf numFmtId="0" fontId="34" fillId="2" borderId="1" xfId="0" applyFont="1" applyFill="1" applyBorder="1" applyAlignment="1">
      <alignment wrapText="1"/>
    </xf>
    <xf numFmtId="0" fontId="34" fillId="0" borderId="1" xfId="0" applyFont="1" applyFill="1" applyBorder="1" applyAlignment="1">
      <alignment wrapText="1"/>
    </xf>
    <xf numFmtId="0" fontId="4" fillId="0" borderId="1" xfId="0" applyFont="1" applyBorder="1" applyAlignment="1">
      <alignment wrapText="1"/>
    </xf>
    <xf numFmtId="0" fontId="4" fillId="3" borderId="1" xfId="0" applyFont="1" applyFill="1" applyBorder="1" applyAlignment="1">
      <alignment horizontal="left" wrapText="1"/>
    </xf>
    <xf numFmtId="0" fontId="4" fillId="3" borderId="1" xfId="0" applyFont="1" applyFill="1" applyBorder="1" applyAlignment="1">
      <alignment wrapText="1"/>
    </xf>
    <xf numFmtId="0" fontId="4" fillId="3" borderId="1" xfId="0" applyFont="1" applyFill="1" applyBorder="1" applyAlignment="1">
      <alignment vertical="top" wrapText="1"/>
    </xf>
    <xf numFmtId="0" fontId="34" fillId="0" borderId="1" xfId="0" applyFont="1" applyFill="1" applyBorder="1" applyAlignment="1">
      <alignment horizontal="left" wrapText="1"/>
    </xf>
    <xf numFmtId="0" fontId="4" fillId="0" borderId="1" xfId="0" applyFont="1" applyBorder="1" applyAlignment="1">
      <alignment horizontal="left" wrapText="1"/>
    </xf>
    <xf numFmtId="0" fontId="39" fillId="4" borderId="0" xfId="3"/>
    <xf numFmtId="0" fontId="39" fillId="4" borderId="1" xfId="3" applyBorder="1"/>
    <xf numFmtId="0" fontId="39" fillId="4" borderId="0" xfId="3" applyBorder="1" applyAlignment="1">
      <alignment wrapText="1"/>
    </xf>
    <xf numFmtId="0" fontId="0" fillId="0" borderId="1" xfId="0" applyNumberFormat="1" applyBorder="1"/>
    <xf numFmtId="0" fontId="0" fillId="0" borderId="1" xfId="0" applyNumberFormat="1" applyFill="1" applyBorder="1"/>
    <xf numFmtId="0" fontId="40" fillId="5" borderId="1" xfId="4" applyBorder="1"/>
    <xf numFmtId="0" fontId="16" fillId="0" borderId="1" xfId="0" applyFont="1" applyBorder="1"/>
    <xf numFmtId="0" fontId="43" fillId="0" borderId="0" xfId="0" applyFont="1"/>
    <xf numFmtId="0" fontId="44" fillId="0" borderId="0" xfId="0" applyFont="1"/>
    <xf numFmtId="0" fontId="43" fillId="0" borderId="7" xfId="0" applyFont="1" applyBorder="1"/>
    <xf numFmtId="0" fontId="14" fillId="0" borderId="0" xfId="0" applyFont="1" applyAlignment="1">
      <alignment horizontal="left" vertical="center"/>
    </xf>
    <xf numFmtId="0" fontId="7" fillId="0" borderId="2" xfId="0" applyFont="1" applyBorder="1" applyAlignment="1">
      <alignment horizontal="center" vertical="center" wrapText="1"/>
    </xf>
    <xf numFmtId="0" fontId="19" fillId="0" borderId="0" xfId="0" applyFont="1"/>
    <xf numFmtId="0" fontId="16" fillId="0" borderId="1" xfId="0" applyNumberFormat="1" applyFont="1" applyBorder="1"/>
    <xf numFmtId="0" fontId="5" fillId="0" borderId="1" xfId="0" applyFont="1" applyBorder="1" applyAlignment="1">
      <alignment wrapText="1"/>
    </xf>
    <xf numFmtId="0" fontId="45" fillId="0" borderId="0" xfId="0" applyFont="1"/>
    <xf numFmtId="0" fontId="46" fillId="6" borderId="25" xfId="0" applyFont="1" applyFill="1" applyBorder="1" applyAlignment="1">
      <alignment horizontal="center" vertical="center" wrapText="1"/>
    </xf>
    <xf numFmtId="0" fontId="47" fillId="6" borderId="27" xfId="0" applyFont="1" applyFill="1" applyBorder="1" applyAlignment="1">
      <alignment horizontal="center" vertical="center" wrapText="1"/>
    </xf>
    <xf numFmtId="0" fontId="48" fillId="0" borderId="26" xfId="0" applyFont="1" applyBorder="1" applyAlignment="1">
      <alignment horizontal="center" vertical="center" wrapText="1"/>
    </xf>
    <xf numFmtId="0" fontId="48" fillId="7" borderId="26" xfId="0" applyFont="1" applyFill="1" applyBorder="1" applyAlignment="1">
      <alignment horizontal="center" vertical="center" wrapText="1"/>
    </xf>
    <xf numFmtId="16" fontId="48" fillId="7" borderId="26" xfId="0" applyNumberFormat="1" applyFont="1" applyFill="1" applyBorder="1" applyAlignment="1">
      <alignment horizontal="center" vertical="center" wrapText="1"/>
    </xf>
    <xf numFmtId="0" fontId="49" fillId="6" borderId="27" xfId="0" applyFont="1" applyFill="1" applyBorder="1" applyAlignment="1">
      <alignment horizontal="center" vertical="center" wrapText="1"/>
    </xf>
    <xf numFmtId="0" fontId="46" fillId="0" borderId="26" xfId="0" applyFont="1" applyBorder="1" applyAlignment="1">
      <alignment horizontal="center" vertical="center" wrapText="1"/>
    </xf>
    <xf numFmtId="16" fontId="46" fillId="0" borderId="26"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0" fillId="6" borderId="30" xfId="0" applyFont="1" applyFill="1" applyBorder="1" applyAlignment="1">
      <alignment vertical="top"/>
    </xf>
    <xf numFmtId="0" fontId="50" fillId="7" borderId="26" xfId="0" applyFont="1" applyFill="1" applyBorder="1" applyAlignment="1">
      <alignment vertical="top"/>
    </xf>
    <xf numFmtId="0" fontId="52" fillId="7" borderId="26" xfId="0" applyFont="1" applyFill="1" applyBorder="1" applyAlignment="1">
      <alignment horizontal="left" vertical="center"/>
    </xf>
    <xf numFmtId="0" fontId="52" fillId="7" borderId="25" xfId="0" applyFont="1" applyFill="1" applyBorder="1" applyAlignment="1">
      <alignment horizontal="left" vertical="center"/>
    </xf>
    <xf numFmtId="0" fontId="50" fillId="0" borderId="26" xfId="0" applyFont="1" applyBorder="1" applyAlignment="1">
      <alignment vertical="top"/>
    </xf>
    <xf numFmtId="0" fontId="51" fillId="7" borderId="26" xfId="0" applyFont="1" applyFill="1" applyBorder="1" applyAlignment="1">
      <alignment horizontal="left" vertical="center"/>
    </xf>
    <xf numFmtId="0" fontId="52" fillId="7" borderId="26" xfId="0" applyFont="1" applyFill="1" applyBorder="1" applyAlignment="1">
      <alignment horizontal="right" vertical="center"/>
    </xf>
    <xf numFmtId="0" fontId="51" fillId="0" borderId="26" xfId="0" applyFont="1" applyBorder="1" applyAlignment="1">
      <alignment horizontal="left" vertical="center"/>
    </xf>
    <xf numFmtId="0" fontId="52" fillId="0" borderId="26" xfId="0" applyFont="1" applyBorder="1" applyAlignment="1">
      <alignment horizontal="right" vertical="center"/>
    </xf>
    <xf numFmtId="0" fontId="0" fillId="0" borderId="1" xfId="0" applyBorder="1" applyAlignment="1">
      <alignment horizontal="center" vertical="center"/>
    </xf>
    <xf numFmtId="0" fontId="53" fillId="0" borderId="1" xfId="0" applyFont="1" applyBorder="1" applyAlignment="1">
      <alignment vertical="center"/>
    </xf>
    <xf numFmtId="0" fontId="7" fillId="0" borderId="1" xfId="0" applyFont="1" applyBorder="1" applyAlignment="1">
      <alignment horizontal="center" vertical="center" wrapText="1"/>
    </xf>
    <xf numFmtId="0" fontId="54" fillId="0" borderId="0" xfId="0" applyFont="1"/>
    <xf numFmtId="0" fontId="54" fillId="0" borderId="0" xfId="0" applyFont="1" applyAlignment="1">
      <alignment vertical="center" wrapText="1"/>
    </xf>
    <xf numFmtId="0" fontId="57" fillId="0" borderId="37" xfId="0" applyFont="1" applyBorder="1" applyAlignment="1">
      <alignment horizontal="center" vertical="center" textRotation="90" wrapText="1"/>
    </xf>
    <xf numFmtId="0" fontId="57" fillId="0" borderId="37" xfId="0" applyFont="1" applyBorder="1" applyAlignment="1">
      <alignment horizontal="center" vertical="center" wrapText="1"/>
    </xf>
    <xf numFmtId="0" fontId="51" fillId="0" borderId="37" xfId="0" applyFont="1" applyBorder="1" applyAlignment="1">
      <alignment horizontal="center" vertical="center" wrapText="1"/>
    </xf>
    <xf numFmtId="0" fontId="4" fillId="0" borderId="34" xfId="0" applyFont="1" applyBorder="1" applyAlignment="1">
      <alignment vertical="center"/>
    </xf>
    <xf numFmtId="0" fontId="4" fillId="0" borderId="37" xfId="0" applyFont="1" applyBorder="1" applyAlignment="1">
      <alignment vertical="center"/>
    </xf>
    <xf numFmtId="0" fontId="52" fillId="0" borderId="37"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34" xfId="0" applyFont="1" applyBorder="1" applyAlignment="1">
      <alignment vertical="center"/>
    </xf>
    <xf numFmtId="0" fontId="58" fillId="0" borderId="37" xfId="0" applyFont="1" applyBorder="1" applyAlignment="1">
      <alignment vertical="center" wrapText="1"/>
    </xf>
    <xf numFmtId="0" fontId="58"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2" fillId="0" borderId="37" xfId="0" applyFont="1" applyBorder="1" applyAlignment="1">
      <alignment vertical="center" wrapText="1"/>
    </xf>
    <xf numFmtId="0" fontId="7" fillId="0" borderId="32" xfId="0" applyFont="1" applyBorder="1" applyAlignment="1">
      <alignment horizontal="center" vertical="center" wrapText="1"/>
    </xf>
    <xf numFmtId="0" fontId="33" fillId="0" borderId="5" xfId="0" applyFont="1" applyBorder="1" applyAlignment="1">
      <alignment horizontal="left" vertical="top"/>
    </xf>
    <xf numFmtId="0" fontId="33" fillId="0" borderId="3" xfId="0" applyFont="1" applyBorder="1" applyAlignment="1">
      <alignment horizontal="center" vertical="top" wrapText="1"/>
    </xf>
    <xf numFmtId="0" fontId="36" fillId="0" borderId="1" xfId="0" applyFont="1" applyBorder="1" applyAlignment="1">
      <alignment horizontal="center" vertical="top"/>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Border="1" applyAlignment="1">
      <alignment vertical="top"/>
    </xf>
    <xf numFmtId="0" fontId="36" fillId="0" borderId="2" xfId="0" applyFont="1" applyBorder="1" applyAlignment="1">
      <alignment vertical="top"/>
    </xf>
    <xf numFmtId="0" fontId="36" fillId="0" borderId="1" xfId="0" applyFont="1" applyBorder="1" applyAlignment="1">
      <alignment vertical="top"/>
    </xf>
    <xf numFmtId="0" fontId="60" fillId="0" borderId="0" xfId="0" applyFont="1"/>
    <xf numFmtId="0" fontId="33" fillId="0" borderId="1" xfId="0" applyFont="1" applyBorder="1" applyAlignment="1">
      <alignment horizontal="left" vertical="top"/>
    </xf>
    <xf numFmtId="0" fontId="33" fillId="0" borderId="1" xfId="0" applyFont="1" applyBorder="1" applyAlignment="1">
      <alignment vertical="top"/>
    </xf>
    <xf numFmtId="0" fontId="30" fillId="0" borderId="0" xfId="0" applyFont="1"/>
    <xf numFmtId="0" fontId="62" fillId="0" borderId="32" xfId="0" applyFont="1" applyBorder="1" applyAlignment="1">
      <alignment vertical="center"/>
    </xf>
    <xf numFmtId="0" fontId="63" fillId="0" borderId="0" xfId="0" applyFont="1"/>
    <xf numFmtId="0" fontId="33" fillId="0" borderId="2" xfId="0" applyFont="1" applyFill="1" applyBorder="1" applyAlignment="1">
      <alignment horizontal="center" vertical="center" wrapText="1"/>
    </xf>
    <xf numFmtId="0" fontId="62" fillId="0" borderId="1" xfId="0" applyFont="1" applyBorder="1" applyAlignment="1">
      <alignment horizontal="left" vertical="top"/>
    </xf>
    <xf numFmtId="0" fontId="30" fillId="0" borderId="0" xfId="0" applyFont="1" applyBorder="1"/>
    <xf numFmtId="0" fontId="33" fillId="0" borderId="2" xfId="0" applyFont="1" applyBorder="1" applyAlignment="1">
      <alignment horizontal="center" vertical="center"/>
    </xf>
    <xf numFmtId="0" fontId="34" fillId="0" borderId="32" xfId="0" applyFont="1" applyBorder="1" applyAlignment="1">
      <alignment vertical="center"/>
    </xf>
    <xf numFmtId="0" fontId="34" fillId="0" borderId="32" xfId="0" applyFont="1" applyBorder="1" applyAlignment="1">
      <alignment horizontal="center" vertical="center" wrapText="1"/>
    </xf>
    <xf numFmtId="0" fontId="64" fillId="0" borderId="5" xfId="0" applyFont="1" applyBorder="1" applyAlignment="1">
      <alignment horizontal="left" vertical="top"/>
    </xf>
    <xf numFmtId="0" fontId="65" fillId="0" borderId="3" xfId="0" applyFont="1" applyBorder="1" applyAlignment="1">
      <alignment horizontal="center" vertical="top" wrapText="1"/>
    </xf>
    <xf numFmtId="0" fontId="64" fillId="0" borderId="1" xfId="0" applyFont="1" applyBorder="1" applyAlignment="1">
      <alignment horizontal="center" vertical="top"/>
    </xf>
    <xf numFmtId="0" fontId="64" fillId="0" borderId="1" xfId="0" applyFont="1" applyBorder="1" applyAlignment="1">
      <alignment horizontal="center" vertical="center" wrapText="1"/>
    </xf>
    <xf numFmtId="0" fontId="64" fillId="0" borderId="1" xfId="0" applyFont="1" applyFill="1" applyBorder="1" applyAlignment="1">
      <alignment horizontal="center" vertical="center" wrapText="1"/>
    </xf>
    <xf numFmtId="0" fontId="64" fillId="0" borderId="2" xfId="0" applyFont="1" applyBorder="1" applyAlignment="1">
      <alignment vertical="top"/>
    </xf>
    <xf numFmtId="0" fontId="64" fillId="0" borderId="1" xfId="0" applyFont="1" applyBorder="1" applyAlignment="1">
      <alignment vertical="top"/>
    </xf>
    <xf numFmtId="0" fontId="66" fillId="0" borderId="0" xfId="0" applyFont="1"/>
    <xf numFmtId="0" fontId="19" fillId="0" borderId="0" xfId="0" applyFont="1" applyAlignment="1">
      <alignment vertical="center"/>
    </xf>
    <xf numFmtId="0" fontId="69" fillId="0" borderId="0" xfId="0" applyFont="1"/>
    <xf numFmtId="49" fontId="69" fillId="0" borderId="0" xfId="0" applyNumberFormat="1" applyFont="1"/>
    <xf numFmtId="0" fontId="70" fillId="0" borderId="0" xfId="0" applyFont="1" applyAlignment="1">
      <alignment vertical="center"/>
    </xf>
    <xf numFmtId="0" fontId="70" fillId="0" borderId="0" xfId="0" applyFont="1"/>
    <xf numFmtId="0" fontId="71" fillId="0" borderId="0" xfId="0" applyFont="1"/>
    <xf numFmtId="0" fontId="73" fillId="0" borderId="0" xfId="0" applyFont="1" applyAlignment="1">
      <alignment vertical="center"/>
    </xf>
    <xf numFmtId="0" fontId="74" fillId="0" borderId="0" xfId="0" applyFont="1"/>
    <xf numFmtId="0" fontId="75" fillId="0" borderId="0" xfId="0" applyFont="1" applyAlignment="1">
      <alignment horizontal="right"/>
    </xf>
    <xf numFmtId="0" fontId="36" fillId="0" borderId="1" xfId="0" applyFont="1" applyBorder="1" applyAlignment="1">
      <alignment horizontal="center" vertical="center" textRotation="90" wrapText="1"/>
    </xf>
    <xf numFmtId="0" fontId="36" fillId="0" borderId="1" xfId="0" applyFont="1" applyBorder="1" applyAlignment="1">
      <alignment horizontal="center" vertical="center" wrapText="1"/>
    </xf>
    <xf numFmtId="0" fontId="34" fillId="0" borderId="1" xfId="0" applyFont="1" applyBorder="1" applyAlignment="1">
      <alignment vertical="center" wrapText="1"/>
    </xf>
    <xf numFmtId="0" fontId="34" fillId="0" borderId="34" xfId="0" applyFont="1" applyBorder="1" applyAlignment="1">
      <alignment vertical="center"/>
    </xf>
    <xf numFmtId="0" fontId="34" fillId="0" borderId="37" xfId="0" applyFont="1" applyBorder="1" applyAlignment="1">
      <alignment vertical="center" wrapText="1"/>
    </xf>
    <xf numFmtId="0" fontId="34" fillId="0" borderId="37" xfId="0" applyFont="1" applyBorder="1" applyAlignment="1">
      <alignment horizontal="center" vertical="center" wrapText="1"/>
    </xf>
    <xf numFmtId="0" fontId="34" fillId="0" borderId="4" xfId="0" applyFont="1" applyBorder="1" applyAlignment="1">
      <alignment horizontal="left" vertical="center"/>
    </xf>
    <xf numFmtId="0" fontId="25" fillId="0" borderId="1" xfId="0" applyFont="1" applyBorder="1" applyAlignment="1">
      <alignment vertical="center" wrapText="1"/>
    </xf>
    <xf numFmtId="0" fontId="34" fillId="0" borderId="32" xfId="0" applyFont="1" applyBorder="1" applyAlignment="1">
      <alignment vertical="center" wrapText="1"/>
    </xf>
    <xf numFmtId="0" fontId="34" fillId="0" borderId="40" xfId="0" applyFont="1" applyBorder="1" applyAlignment="1">
      <alignment vertical="center" wrapText="1"/>
    </xf>
    <xf numFmtId="0" fontId="34" fillId="0" borderId="39" xfId="0" applyFont="1" applyBorder="1" applyAlignment="1">
      <alignment vertical="center" wrapText="1"/>
    </xf>
    <xf numFmtId="0" fontId="35" fillId="0" borderId="34" xfId="0" applyFont="1" applyBorder="1" applyAlignment="1">
      <alignment vertical="center" wrapText="1"/>
    </xf>
    <xf numFmtId="0" fontId="35" fillId="0" borderId="37" xfId="0" applyFont="1" applyFill="1" applyBorder="1" applyAlignment="1">
      <alignment vertical="center" wrapText="1"/>
    </xf>
    <xf numFmtId="0" fontId="35" fillId="0" borderId="34" xfId="0" applyFont="1" applyBorder="1" applyAlignment="1">
      <alignment vertical="center"/>
    </xf>
    <xf numFmtId="0" fontId="35" fillId="0" borderId="37" xfId="0" applyFont="1" applyBorder="1" applyAlignment="1">
      <alignment vertical="center" wrapText="1"/>
    </xf>
    <xf numFmtId="0" fontId="35" fillId="0" borderId="37" xfId="0" applyFont="1" applyBorder="1" applyAlignment="1">
      <alignment horizontal="center" vertical="center" wrapText="1"/>
    </xf>
    <xf numFmtId="0" fontId="35" fillId="0" borderId="0" xfId="0" applyFont="1" applyAlignment="1">
      <alignment vertical="center"/>
    </xf>
    <xf numFmtId="0" fontId="35" fillId="0" borderId="34" xfId="0" applyFont="1" applyBorder="1" applyAlignment="1">
      <alignment horizontal="center" vertical="center" wrapText="1"/>
    </xf>
    <xf numFmtId="0" fontId="76" fillId="0" borderId="0" xfId="1" applyFont="1" applyFill="1" applyBorder="1" applyAlignment="1">
      <alignment wrapText="1"/>
    </xf>
    <xf numFmtId="0" fontId="77" fillId="0" borderId="0" xfId="0" applyFont="1"/>
    <xf numFmtId="0" fontId="67" fillId="0" borderId="0" xfId="0" applyFont="1"/>
    <xf numFmtId="0" fontId="76" fillId="0" borderId="0" xfId="0" applyFont="1" applyFill="1" applyBorder="1" applyAlignment="1"/>
    <xf numFmtId="0" fontId="77" fillId="0" borderId="0" xfId="0" applyFont="1" applyAlignment="1">
      <alignment horizontal="center"/>
    </xf>
    <xf numFmtId="0" fontId="76" fillId="0" borderId="0" xfId="2" applyFont="1" applyFill="1" applyBorder="1" applyAlignment="1">
      <alignment wrapText="1"/>
    </xf>
    <xf numFmtId="0" fontId="77" fillId="0" borderId="0" xfId="0" applyFont="1" applyBorder="1" applyAlignment="1"/>
    <xf numFmtId="0" fontId="77" fillId="0" borderId="0" xfId="0" applyFont="1" applyBorder="1" applyAlignment="1">
      <alignment horizontal="center"/>
    </xf>
    <xf numFmtId="0" fontId="76" fillId="0" borderId="0" xfId="0" applyFont="1" applyFill="1" applyBorder="1"/>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4" xfId="0" applyFont="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vertical="center"/>
    </xf>
    <xf numFmtId="0" fontId="14" fillId="0" borderId="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68" fillId="0" borderId="0" xfId="0" applyFont="1" applyAlignment="1">
      <alignment horizontal="center"/>
    </xf>
    <xf numFmtId="49" fontId="68" fillId="0" borderId="0" xfId="0" applyNumberFormat="1" applyFont="1" applyAlignment="1">
      <alignment horizontal="center"/>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1" xfId="0" applyFont="1" applyBorder="1" applyAlignment="1">
      <alignment horizontal="righ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13" fillId="0" borderId="0" xfId="0" applyFont="1" applyAlignment="1">
      <alignment horizontal="center"/>
    </xf>
    <xf numFmtId="0" fontId="51" fillId="0" borderId="43" xfId="0" applyFont="1" applyBorder="1" applyAlignment="1">
      <alignment horizontal="right" vertical="center" wrapText="1"/>
    </xf>
    <xf numFmtId="0" fontId="51" fillId="0" borderId="44" xfId="0" applyFont="1" applyBorder="1" applyAlignment="1">
      <alignment horizontal="right" vertical="center" wrapText="1"/>
    </xf>
    <xf numFmtId="0" fontId="55" fillId="0" borderId="45" xfId="0" applyFont="1" applyBorder="1" applyAlignment="1">
      <alignment vertical="center" wrapText="1"/>
    </xf>
    <xf numFmtId="0" fontId="55" fillId="0" borderId="0" xfId="0" applyFont="1" applyAlignment="1">
      <alignment vertical="center" wrapText="1"/>
    </xf>
    <xf numFmtId="0" fontId="55" fillId="0" borderId="0" xfId="0" applyFont="1" applyAlignment="1">
      <alignment vertical="center"/>
    </xf>
    <xf numFmtId="0" fontId="16" fillId="0" borderId="0" xfId="0" applyFont="1" applyAlignment="1">
      <alignment horizontal="left" vertical="top" wrapText="1"/>
    </xf>
    <xf numFmtId="0" fontId="3" fillId="0" borderId="0" xfId="0" applyFont="1" applyAlignment="1">
      <alignment horizontal="center" vertical="center"/>
    </xf>
    <xf numFmtId="0" fontId="56" fillId="0" borderId="0" xfId="0" applyFont="1" applyAlignment="1">
      <alignment horizontal="center" vertical="center"/>
    </xf>
    <xf numFmtId="0" fontId="51" fillId="0" borderId="36" xfId="0" applyFont="1" applyBorder="1" applyAlignment="1">
      <alignment horizontal="center" vertical="center" wrapText="1"/>
    </xf>
    <xf numFmtId="0" fontId="51"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3" xfId="0" applyFont="1" applyBorder="1" applyAlignment="1">
      <alignment horizontal="right" vertical="center" wrapText="1"/>
    </xf>
    <xf numFmtId="0" fontId="51" fillId="0" borderId="34" xfId="0" applyFont="1" applyBorder="1" applyAlignment="1">
      <alignment horizontal="right" vertical="center" wrapText="1"/>
    </xf>
    <xf numFmtId="0" fontId="7" fillId="0" borderId="4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5" xfId="0" applyFont="1" applyBorder="1" applyAlignment="1">
      <alignment horizontal="center" vertical="center" wrapText="1"/>
    </xf>
    <xf numFmtId="0" fontId="59" fillId="0" borderId="0" xfId="0" applyFont="1" applyAlignment="1">
      <alignment vertical="center"/>
    </xf>
    <xf numFmtId="0" fontId="57" fillId="0" borderId="42" xfId="0" applyFont="1" applyBorder="1" applyAlignment="1">
      <alignment horizontal="right" vertical="center"/>
    </xf>
    <xf numFmtId="0" fontId="57" fillId="0" borderId="3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35" xfId="0" applyFont="1" applyBorder="1" applyAlignment="1">
      <alignment horizontal="center" vertical="center" wrapText="1"/>
    </xf>
    <xf numFmtId="0" fontId="72" fillId="0" borderId="0" xfId="0" applyFont="1" applyAlignment="1">
      <alignment horizontal="center"/>
    </xf>
    <xf numFmtId="0" fontId="36"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6" fillId="0" borderId="1" xfId="0" applyFont="1" applyBorder="1" applyAlignment="1">
      <alignment horizontal="center" vertical="center" textRotation="90" wrapText="1"/>
    </xf>
    <xf numFmtId="0" fontId="19" fillId="0" borderId="2" xfId="0" applyFont="1" applyBorder="1" applyAlignment="1">
      <alignment horizontal="right"/>
    </xf>
    <xf numFmtId="0" fontId="19" fillId="0" borderId="3" xfId="0" applyFont="1" applyBorder="1" applyAlignment="1">
      <alignment horizontal="right"/>
    </xf>
    <xf numFmtId="0" fontId="33" fillId="0" borderId="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 xfId="0" applyFont="1" applyBorder="1" applyAlignment="1">
      <alignment horizontal="right" vertical="center" wrapText="1"/>
    </xf>
    <xf numFmtId="0" fontId="57" fillId="0" borderId="33" xfId="0" applyFont="1" applyBorder="1" applyAlignment="1">
      <alignment horizontal="center" vertical="center" textRotation="90" wrapText="1"/>
    </xf>
    <xf numFmtId="0" fontId="57" fillId="0" borderId="34" xfId="0" applyFont="1" applyBorder="1" applyAlignment="1">
      <alignment horizontal="center" vertical="center" textRotation="90"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7" fillId="0" borderId="1" xfId="0" applyFont="1" applyBorder="1" applyAlignment="1">
      <alignment horizontal="left" vertical="center" wrapText="1"/>
    </xf>
    <xf numFmtId="0" fontId="25" fillId="0" borderId="1" xfId="0" applyFont="1" applyBorder="1" applyAlignment="1">
      <alignment horizontal="left" vertical="center" wrapText="1"/>
    </xf>
    <xf numFmtId="0" fontId="20" fillId="0" borderId="1" xfId="0" applyFont="1" applyBorder="1" applyAlignment="1">
      <alignment horizontal="center"/>
    </xf>
    <xf numFmtId="49"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20" fillId="0" borderId="2" xfId="0" applyFont="1" applyBorder="1" applyAlignment="1">
      <alignment horizontal="center"/>
    </xf>
    <xf numFmtId="0" fontId="20" fillId="0" borderId="3" xfId="0" applyFont="1" applyBorder="1" applyAlignment="1">
      <alignment horizontal="center"/>
    </xf>
    <xf numFmtId="0" fontId="21" fillId="0" borderId="1" xfId="0" applyFont="1" applyBorder="1" applyAlignment="1">
      <alignment horizontal="center" vertical="center" wrapText="1"/>
    </xf>
    <xf numFmtId="0" fontId="19" fillId="0" borderId="1" xfId="0" applyFont="1" applyBorder="1" applyAlignment="1">
      <alignment horizontal="center"/>
    </xf>
    <xf numFmtId="0" fontId="0" fillId="0" borderId="1" xfId="0" applyBorder="1" applyAlignment="1">
      <alignment horizontal="left"/>
    </xf>
    <xf numFmtId="0" fontId="19" fillId="0" borderId="6" xfId="0" applyFont="1" applyBorder="1" applyAlignment="1">
      <alignment horizontal="right"/>
    </xf>
    <xf numFmtId="0" fontId="19" fillId="0" borderId="2" xfId="0" applyFont="1" applyBorder="1" applyAlignment="1">
      <alignment horizontal="center"/>
    </xf>
    <xf numFmtId="0" fontId="19" fillId="0" borderId="6" xfId="0" applyFont="1" applyBorder="1" applyAlignment="1">
      <alignment horizontal="center"/>
    </xf>
    <xf numFmtId="0" fontId="19" fillId="0" borderId="3" xfId="0" applyFont="1" applyBorder="1" applyAlignment="1">
      <alignment horizontal="center"/>
    </xf>
    <xf numFmtId="0" fontId="23" fillId="0" borderId="1"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34" fillId="0" borderId="2" xfId="0" applyFont="1" applyFill="1" applyBorder="1" applyAlignment="1">
      <alignment horizontal="left" wrapText="1"/>
    </xf>
    <xf numFmtId="0" fontId="34" fillId="0" borderId="6" xfId="0" applyFont="1" applyFill="1" applyBorder="1" applyAlignment="1">
      <alignment horizontal="left" wrapText="1"/>
    </xf>
    <xf numFmtId="0" fontId="34" fillId="0" borderId="3" xfId="0" applyFont="1" applyFill="1" applyBorder="1" applyAlignment="1">
      <alignment horizontal="left"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 fillId="3" borderId="2" xfId="0" applyFont="1" applyFill="1" applyBorder="1" applyAlignment="1">
      <alignment horizontal="left" wrapText="1"/>
    </xf>
    <xf numFmtId="0" fontId="4" fillId="3" borderId="6" xfId="0" applyFont="1" applyFill="1" applyBorder="1" applyAlignment="1">
      <alignment horizontal="left" wrapText="1"/>
    </xf>
    <xf numFmtId="0" fontId="4" fillId="3" borderId="3" xfId="0" applyFont="1" applyFill="1" applyBorder="1" applyAlignment="1">
      <alignment horizontal="left" wrapText="1"/>
    </xf>
    <xf numFmtId="0" fontId="33" fillId="0" borderId="2" xfId="0" applyFont="1" applyBorder="1" applyAlignment="1">
      <alignment horizontal="left" vertical="top"/>
    </xf>
    <xf numFmtId="0" fontId="33" fillId="0" borderId="6" xfId="0" applyFont="1" applyBorder="1" applyAlignment="1">
      <alignment horizontal="left" vertical="top"/>
    </xf>
    <xf numFmtId="0" fontId="33" fillId="0" borderId="3" xfId="0" applyFont="1" applyBorder="1" applyAlignment="1">
      <alignment horizontal="left" vertical="top"/>
    </xf>
    <xf numFmtId="0" fontId="4" fillId="0" borderId="6" xfId="0" applyFont="1" applyBorder="1" applyAlignment="1">
      <alignment horizontal="left" wrapText="1"/>
    </xf>
    <xf numFmtId="0" fontId="4" fillId="0" borderId="3" xfId="0" applyFont="1" applyBorder="1" applyAlignment="1">
      <alignment horizontal="left" wrapText="1"/>
    </xf>
    <xf numFmtId="0" fontId="41" fillId="0" borderId="3" xfId="0" applyFont="1" applyFill="1" applyBorder="1" applyAlignment="1">
      <alignment horizontal="center" vertical="center" wrapText="1"/>
    </xf>
    <xf numFmtId="0" fontId="33" fillId="0" borderId="2" xfId="0" applyFont="1" applyBorder="1" applyAlignment="1">
      <alignment horizontal="right" vertical="top"/>
    </xf>
    <xf numFmtId="0" fontId="33" fillId="0" borderId="6" xfId="0" applyFont="1" applyBorder="1" applyAlignment="1">
      <alignment horizontal="right" vertical="top"/>
    </xf>
    <xf numFmtId="0" fontId="33" fillId="0" borderId="3" xfId="0" applyFont="1" applyBorder="1" applyAlignment="1">
      <alignment horizontal="right" vertical="top"/>
    </xf>
    <xf numFmtId="0" fontId="64" fillId="2" borderId="2" xfId="0" applyFont="1" applyFill="1" applyBorder="1" applyAlignment="1">
      <alignment horizontal="left" wrapText="1"/>
    </xf>
    <xf numFmtId="0" fontId="64" fillId="0" borderId="6" xfId="0" applyFont="1" applyBorder="1" applyAlignment="1">
      <alignment horizontal="left" wrapText="1"/>
    </xf>
    <xf numFmtId="0" fontId="64" fillId="0" borderId="3" xfId="0" applyFont="1" applyBorder="1" applyAlignment="1">
      <alignment horizontal="left" wrapText="1"/>
    </xf>
    <xf numFmtId="0" fontId="32" fillId="0" borderId="7" xfId="0" applyFont="1" applyBorder="1" applyAlignment="1">
      <alignment horizontal="center" vertical="top"/>
    </xf>
    <xf numFmtId="16"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3" fillId="2" borderId="2" xfId="0" applyFont="1" applyFill="1" applyBorder="1" applyAlignment="1">
      <alignment horizontal="left" wrapText="1"/>
    </xf>
    <xf numFmtId="0" fontId="33" fillId="2" borderId="6" xfId="0" applyFont="1" applyFill="1" applyBorder="1" applyAlignment="1">
      <alignment horizontal="left" wrapText="1"/>
    </xf>
    <xf numFmtId="0" fontId="33" fillId="2" borderId="3" xfId="0" applyFont="1" applyFill="1" applyBorder="1" applyAlignment="1">
      <alignment horizontal="left" wrapText="1"/>
    </xf>
    <xf numFmtId="0" fontId="23" fillId="0" borderId="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41" fillId="0" borderId="1" xfId="0" applyFont="1" applyFill="1" applyBorder="1" applyAlignment="1">
      <alignment horizontal="center" wrapText="1"/>
    </xf>
    <xf numFmtId="0" fontId="41" fillId="0" borderId="2" xfId="0" applyFont="1" applyFill="1" applyBorder="1" applyAlignment="1">
      <alignment horizontal="center" wrapText="1"/>
    </xf>
    <xf numFmtId="0" fontId="41" fillId="0" borderId="6" xfId="0" applyFont="1" applyFill="1" applyBorder="1" applyAlignment="1">
      <alignment horizontal="center" wrapText="1"/>
    </xf>
    <xf numFmtId="0" fontId="41" fillId="0" borderId="3" xfId="0" applyFont="1" applyFill="1" applyBorder="1" applyAlignment="1">
      <alignment horizontal="center" wrapText="1"/>
    </xf>
    <xf numFmtId="0" fontId="23" fillId="0" borderId="8"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1" fillId="0" borderId="2" xfId="0" applyFont="1" applyFill="1" applyBorder="1" applyAlignment="1">
      <alignment horizontal="center"/>
    </xf>
    <xf numFmtId="0" fontId="41" fillId="0" borderId="6" xfId="0" applyFont="1" applyFill="1" applyBorder="1" applyAlignment="1">
      <alignment horizontal="center"/>
    </xf>
    <xf numFmtId="0" fontId="41" fillId="0" borderId="3" xfId="0" applyFont="1" applyFill="1" applyBorder="1" applyAlignment="1">
      <alignment horizontal="center"/>
    </xf>
    <xf numFmtId="0" fontId="23" fillId="0" borderId="3" xfId="0" applyFont="1" applyFill="1" applyBorder="1" applyAlignment="1">
      <alignment horizontal="center" vertical="center" wrapText="1"/>
    </xf>
    <xf numFmtId="0" fontId="33" fillId="0" borderId="2" xfId="0" applyFont="1" applyFill="1" applyBorder="1" applyAlignment="1">
      <alignment horizontal="right" vertical="center" wrapText="1"/>
    </xf>
    <xf numFmtId="0" fontId="33" fillId="0" borderId="6" xfId="0" applyFont="1" applyFill="1" applyBorder="1" applyAlignment="1">
      <alignment horizontal="right" vertical="center" wrapText="1"/>
    </xf>
    <xf numFmtId="0" fontId="33" fillId="0" borderId="3" xfId="0" applyFont="1" applyFill="1" applyBorder="1" applyAlignment="1">
      <alignment horizontal="right" vertical="center" wrapText="1"/>
    </xf>
    <xf numFmtId="0" fontId="29" fillId="0" borderId="0" xfId="0" applyFont="1" applyBorder="1" applyAlignment="1">
      <alignment horizontal="left" vertical="center" wrapText="1"/>
    </xf>
    <xf numFmtId="0" fontId="34" fillId="0" borderId="1"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3" xfId="0" applyFont="1" applyFill="1" applyBorder="1" applyAlignment="1">
      <alignment horizontal="left" vertical="top" wrapText="1"/>
    </xf>
    <xf numFmtId="0" fontId="7" fillId="0" borderId="6" xfId="0" applyFont="1" applyBorder="1" applyAlignment="1">
      <alignment horizontal="left" vertical="top"/>
    </xf>
    <xf numFmtId="0" fontId="7" fillId="0" borderId="3" xfId="0" applyFont="1" applyBorder="1" applyAlignment="1">
      <alignment horizontal="left" vertical="top"/>
    </xf>
    <xf numFmtId="0" fontId="33" fillId="0" borderId="2" xfId="0" applyFont="1" applyBorder="1" applyAlignment="1">
      <alignment horizontal="right" vertical="top" wrapText="1"/>
    </xf>
    <xf numFmtId="0" fontId="33" fillId="0" borderId="6" xfId="0" applyFont="1" applyBorder="1" applyAlignment="1">
      <alignment horizontal="right" vertical="top" wrapText="1"/>
    </xf>
    <xf numFmtId="0" fontId="33" fillId="0" borderId="3" xfId="0" applyFont="1" applyBorder="1" applyAlignment="1">
      <alignment horizontal="right" vertical="top" wrapText="1"/>
    </xf>
    <xf numFmtId="0" fontId="35" fillId="0" borderId="2" xfId="0" applyFont="1" applyFill="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0" fontId="35" fillId="0" borderId="6" xfId="0" applyFont="1" applyFill="1" applyBorder="1" applyAlignment="1">
      <alignment horizontal="left" wrapText="1"/>
    </xf>
    <xf numFmtId="0" fontId="35" fillId="0" borderId="3" xfId="0" applyFont="1" applyFill="1" applyBorder="1" applyAlignment="1">
      <alignment horizontal="left" wrapText="1"/>
    </xf>
    <xf numFmtId="0" fontId="35" fillId="2" borderId="2" xfId="0" applyFont="1" applyFill="1" applyBorder="1" applyAlignment="1">
      <alignment horizontal="left" wrapText="1"/>
    </xf>
    <xf numFmtId="0" fontId="35" fillId="2" borderId="6" xfId="0" applyFont="1" applyFill="1" applyBorder="1" applyAlignment="1">
      <alignment horizontal="left" wrapText="1"/>
    </xf>
    <xf numFmtId="0" fontId="35" fillId="2" borderId="3" xfId="0" applyFont="1" applyFill="1" applyBorder="1" applyAlignment="1">
      <alignment horizontal="left" wrapText="1"/>
    </xf>
    <xf numFmtId="0" fontId="34" fillId="0" borderId="2" xfId="0" applyFont="1" applyBorder="1" applyAlignment="1">
      <alignment horizontal="left" vertical="top"/>
    </xf>
    <xf numFmtId="0" fontId="34" fillId="0" borderId="6" xfId="0" applyFont="1" applyBorder="1" applyAlignment="1">
      <alignment horizontal="left" vertical="top"/>
    </xf>
    <xf numFmtId="0" fontId="34" fillId="0" borderId="3" xfId="0" applyFont="1" applyBorder="1" applyAlignment="1">
      <alignment horizontal="left" vertical="top"/>
    </xf>
    <xf numFmtId="0" fontId="33" fillId="0" borderId="2" xfId="0" applyFont="1" applyBorder="1" applyAlignment="1">
      <alignment horizontal="center" vertical="top"/>
    </xf>
    <xf numFmtId="0" fontId="33" fillId="0" borderId="3" xfId="0" applyFont="1" applyBorder="1" applyAlignment="1">
      <alignment horizontal="center" vertical="top"/>
    </xf>
    <xf numFmtId="0" fontId="33" fillId="0" borderId="6" xfId="0" applyFont="1" applyBorder="1" applyAlignment="1">
      <alignment horizontal="center" vertical="top"/>
    </xf>
    <xf numFmtId="0" fontId="33" fillId="0" borderId="4" xfId="0" applyFont="1" applyBorder="1" applyAlignment="1">
      <alignment horizontal="center" textRotation="90" wrapText="1"/>
    </xf>
    <xf numFmtId="0" fontId="33" fillId="0" borderId="5" xfId="0" applyFont="1" applyBorder="1" applyAlignment="1">
      <alignment horizontal="center" textRotation="90" wrapText="1"/>
    </xf>
    <xf numFmtId="0" fontId="33" fillId="0" borderId="4" xfId="0" applyFont="1" applyBorder="1" applyAlignment="1">
      <alignment horizontal="center" vertical="center"/>
    </xf>
    <xf numFmtId="0" fontId="33" fillId="0" borderId="5" xfId="0" applyFont="1" applyBorder="1" applyAlignment="1">
      <alignment horizontal="center" vertical="center"/>
    </xf>
    <xf numFmtId="49" fontId="33" fillId="0" borderId="8"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3" fillId="0" borderId="11" xfId="0" applyNumberFormat="1" applyFont="1" applyBorder="1" applyAlignment="1">
      <alignment horizontal="center" vertical="center"/>
    </xf>
    <xf numFmtId="49" fontId="33" fillId="0" borderId="7"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3" fillId="0" borderId="4" xfId="0" applyNumberFormat="1" applyFont="1" applyBorder="1" applyAlignment="1">
      <alignment horizontal="center" textRotation="90"/>
    </xf>
    <xf numFmtId="49" fontId="33" fillId="0" borderId="5" xfId="0" applyNumberFormat="1" applyFont="1" applyBorder="1" applyAlignment="1">
      <alignment horizontal="center" textRotation="90"/>
    </xf>
    <xf numFmtId="0" fontId="33" fillId="0" borderId="2" xfId="0" applyFont="1" applyBorder="1" applyAlignment="1">
      <alignment horizontal="left" vertical="center"/>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46" fillId="6" borderId="0" xfId="0" applyFont="1" applyFill="1" applyAlignment="1">
      <alignment horizontal="center" vertical="center" wrapText="1"/>
    </xf>
    <xf numFmtId="0" fontId="46" fillId="6" borderId="25" xfId="0" applyFont="1" applyFill="1" applyBorder="1" applyAlignment="1">
      <alignment horizontal="center" vertical="center" wrapText="1"/>
    </xf>
    <xf numFmtId="0" fontId="46" fillId="6" borderId="28" xfId="0" applyFont="1" applyFill="1" applyBorder="1" applyAlignment="1">
      <alignment horizontal="center" vertical="center" wrapText="1"/>
    </xf>
    <xf numFmtId="0" fontId="46" fillId="6" borderId="29"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51" fillId="6" borderId="30" xfId="0" applyFont="1" applyFill="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0" fillId="0" borderId="28" xfId="0" applyFont="1" applyBorder="1" applyAlignment="1">
      <alignment vertical="top"/>
    </xf>
    <xf numFmtId="0" fontId="50" fillId="0" borderId="31" xfId="0" applyFont="1" applyBorder="1" applyAlignment="1">
      <alignment vertical="top"/>
    </xf>
  </cellXfs>
  <cellStyles count="7">
    <cellStyle name="Good" xfId="3" builtinId="26"/>
    <cellStyle name="Neutral" xfId="4" builtinId="28"/>
    <cellStyle name="Normal" xfId="0" builtinId="0"/>
    <cellStyle name="Normal 2" xfId="5" xr:uid="{00000000-0005-0000-0000-000003000000}"/>
    <cellStyle name="Normal 3" xfId="6" xr:uid="{00000000-0005-0000-0000-000004000000}"/>
    <cellStyle name="Обычный_Bologna pe ani" xfId="2" xr:uid="{00000000-0005-0000-0000-000005000000}"/>
    <cellStyle name="Обычный_Informatica Aplicata" xfId="1"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ro-MD"/>
              <a:t>Structura academică a programului de studiu Inginerie Software</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019-428D-8E41-819F8FD3618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019-428D-8E41-819F8FD3618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019-428D-8E41-819F8FD3618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0019-428D-8E41-819F8FD3618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0019-428D-8E41-819F8FD3618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0019-428D-8E41-819F8FD3618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'Planificare profesori'!$F$42:$H$42</c:f>
              <c:strCache>
                <c:ptCount val="3"/>
                <c:pt idx="0">
                  <c:v>Prof. univ., dr.</c:v>
                </c:pt>
                <c:pt idx="1">
                  <c:v>Conf. univ. / dr.</c:v>
                </c:pt>
                <c:pt idx="2">
                  <c:v>Lector</c:v>
                </c:pt>
              </c:strCache>
            </c:strRef>
          </c:cat>
          <c:val>
            <c:numRef>
              <c:f>'Planificare profesori'!$F$43:$H$43</c:f>
              <c:numCache>
                <c:formatCode>General</c:formatCode>
                <c:ptCount val="3"/>
                <c:pt idx="0">
                  <c:v>2</c:v>
                </c:pt>
                <c:pt idx="1">
                  <c:v>12</c:v>
                </c:pt>
                <c:pt idx="2">
                  <c:v>6</c:v>
                </c:pt>
              </c:numCache>
            </c:numRef>
          </c:val>
          <c:extLst>
            <c:ext xmlns:c16="http://schemas.microsoft.com/office/drawing/2014/chart" uri="{C3380CC4-5D6E-409C-BE32-E72D297353CC}">
              <c16:uniqueId val="{00000006-0019-428D-8E41-819F8FD36181}"/>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ISvsTI!$B$1</c:f>
              <c:strCache>
                <c:ptCount val="1"/>
                <c:pt idx="0">
                  <c:v>IS</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ISvsTI!$A$2:$A$7</c:f>
              <c:strCache>
                <c:ptCount val="6"/>
                <c:pt idx="0">
                  <c:v>Privind fundamentele științifice și inginerești ale tehnologiilor informaționale </c:v>
                </c:pt>
                <c:pt idx="1">
                  <c:v>Privind aspectele organizaționale și informaționale ale sistemelor</c:v>
                </c:pt>
                <c:pt idx="2">
                  <c:v>Privind tehnologiile aplicațiilor</c:v>
                </c:pt>
                <c:pt idx="3">
                  <c:v>Privind metodele și tehnologiile de dezvoltare software</c:v>
                </c:pt>
                <c:pt idx="4">
                  <c:v> Privind arhitectura și infrastructura sistemelor de calcul</c:v>
                </c:pt>
                <c:pt idx="5">
                  <c:v>Competențe transversale</c:v>
                </c:pt>
              </c:strCache>
            </c:strRef>
          </c:cat>
          <c:val>
            <c:numRef>
              <c:f>ISvsTI!$B$2:$B$7</c:f>
              <c:numCache>
                <c:formatCode>General</c:formatCode>
                <c:ptCount val="6"/>
                <c:pt idx="0">
                  <c:v>67</c:v>
                </c:pt>
                <c:pt idx="1">
                  <c:v>15</c:v>
                </c:pt>
                <c:pt idx="2">
                  <c:v>47</c:v>
                </c:pt>
                <c:pt idx="3">
                  <c:v>52</c:v>
                </c:pt>
                <c:pt idx="4">
                  <c:v>20</c:v>
                </c:pt>
                <c:pt idx="5">
                  <c:v>39</c:v>
                </c:pt>
              </c:numCache>
            </c:numRef>
          </c:val>
          <c:extLst>
            <c:ext xmlns:c16="http://schemas.microsoft.com/office/drawing/2014/chart" uri="{C3380CC4-5D6E-409C-BE32-E72D297353CC}">
              <c16:uniqueId val="{00000000-32E6-4F4A-BCA3-1D6A010F2EF9}"/>
            </c:ext>
          </c:extLst>
        </c:ser>
        <c:ser>
          <c:idx val="1"/>
          <c:order val="1"/>
          <c:tx>
            <c:strRef>
              <c:f>ISvsTI!$C$1</c:f>
              <c:strCache>
                <c:ptCount val="1"/>
                <c:pt idx="0">
                  <c:v>TI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ISvsTI!$A$2:$A$7</c:f>
              <c:strCache>
                <c:ptCount val="6"/>
                <c:pt idx="0">
                  <c:v>Privind fundamentele științifice și inginerești ale tehnologiilor informaționale </c:v>
                </c:pt>
                <c:pt idx="1">
                  <c:v>Privind aspectele organizaționale și informaționale ale sistemelor</c:v>
                </c:pt>
                <c:pt idx="2">
                  <c:v>Privind tehnologiile aplicațiilor</c:v>
                </c:pt>
                <c:pt idx="3">
                  <c:v>Privind metodele și tehnologiile de dezvoltare software</c:v>
                </c:pt>
                <c:pt idx="4">
                  <c:v> Privind arhitectura și infrastructura sistemelor de calcul</c:v>
                </c:pt>
                <c:pt idx="5">
                  <c:v>Competențe transversale</c:v>
                </c:pt>
              </c:strCache>
            </c:strRef>
          </c:cat>
          <c:val>
            <c:numRef>
              <c:f>ISvsTI!$C$2:$C$7</c:f>
              <c:numCache>
                <c:formatCode>General</c:formatCode>
                <c:ptCount val="6"/>
                <c:pt idx="0">
                  <c:v>74</c:v>
                </c:pt>
                <c:pt idx="1">
                  <c:v>19</c:v>
                </c:pt>
                <c:pt idx="2">
                  <c:v>28</c:v>
                </c:pt>
                <c:pt idx="3">
                  <c:v>46</c:v>
                </c:pt>
                <c:pt idx="4">
                  <c:v>37</c:v>
                </c:pt>
                <c:pt idx="5">
                  <c:v>36</c:v>
                </c:pt>
              </c:numCache>
            </c:numRef>
          </c:val>
          <c:extLst>
            <c:ext xmlns:c16="http://schemas.microsoft.com/office/drawing/2014/chart" uri="{C3380CC4-5D6E-409C-BE32-E72D297353CC}">
              <c16:uniqueId val="{00000001-32E6-4F4A-BCA3-1D6A010F2EF9}"/>
            </c:ext>
          </c:extLst>
        </c:ser>
        <c:dLbls>
          <c:dLblPos val="outEnd"/>
          <c:showLegendKey val="0"/>
          <c:showVal val="1"/>
          <c:showCatName val="0"/>
          <c:showSerName val="0"/>
          <c:showPercent val="0"/>
          <c:showBubbleSize val="0"/>
        </c:dLbls>
        <c:gapWidth val="182"/>
        <c:axId val="391423688"/>
        <c:axId val="385825936"/>
      </c:barChart>
      <c:catAx>
        <c:axId val="391423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825936"/>
        <c:crosses val="autoZero"/>
        <c:auto val="1"/>
        <c:lblAlgn val="ctr"/>
        <c:lblOffset val="100"/>
        <c:noMultiLvlLbl val="0"/>
      </c:catAx>
      <c:valAx>
        <c:axId val="385825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423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307938</xdr:colOff>
      <xdr:row>40</xdr:row>
      <xdr:rowOff>107353</xdr:rowOff>
    </xdr:from>
    <xdr:to>
      <xdr:col>18</xdr:col>
      <xdr:colOff>262218</xdr:colOff>
      <xdr:row>59</xdr:row>
      <xdr:rowOff>126403</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579120</xdr:colOff>
      <xdr:row>1</xdr:row>
      <xdr:rowOff>152400</xdr:rowOff>
    </xdr:from>
    <xdr:to>
      <xdr:col>15</xdr:col>
      <xdr:colOff>39370</xdr:colOff>
      <xdr:row>20</xdr:row>
      <xdr:rowOff>168910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7" totalsRowShown="0">
  <tableColumns count="1">
    <tableColumn id="1" xr3:uid="{00000000-0010-0000-0000-000001000000}" name="Competenț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imes New Moldovan">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9"/>
  <sheetViews>
    <sheetView view="pageLayout" zoomScale="130" zoomScaleNormal="100" zoomScaleSheetLayoutView="115" zoomScalePageLayoutView="130" workbookViewId="0">
      <selection activeCell="I44" sqref="A1:I44"/>
    </sheetView>
  </sheetViews>
  <sheetFormatPr defaultRowHeight="13.8" x14ac:dyDescent="0.25"/>
  <cols>
    <col min="1" max="1" width="9.88671875" customWidth="1"/>
    <col min="2" max="2" width="10.44140625" customWidth="1"/>
    <col min="3" max="7" width="9.88671875" customWidth="1"/>
    <col min="8" max="8" width="12.44140625" customWidth="1"/>
    <col min="9" max="9" width="9.88671875" customWidth="1"/>
  </cols>
  <sheetData>
    <row r="2" spans="1:9" ht="17.399999999999999" x14ac:dyDescent="0.3">
      <c r="A2" s="272" t="s">
        <v>0</v>
      </c>
      <c r="B2" s="272"/>
      <c r="C2" s="272"/>
      <c r="D2" s="272"/>
      <c r="E2" s="272"/>
      <c r="F2" s="272"/>
      <c r="G2" s="272"/>
      <c r="H2" s="272"/>
      <c r="I2" s="272"/>
    </row>
    <row r="3" spans="1:9" ht="17.399999999999999" x14ac:dyDescent="0.3">
      <c r="A3" s="272" t="s">
        <v>1</v>
      </c>
      <c r="B3" s="272"/>
      <c r="C3" s="272"/>
      <c r="D3" s="272"/>
      <c r="E3" s="272"/>
      <c r="F3" s="272"/>
      <c r="G3" s="272"/>
      <c r="H3" s="272"/>
      <c r="I3" s="272"/>
    </row>
    <row r="4" spans="1:9" ht="17.399999999999999" x14ac:dyDescent="0.3">
      <c r="A4" s="272" t="s">
        <v>2</v>
      </c>
      <c r="B4" s="272"/>
      <c r="C4" s="272"/>
      <c r="D4" s="273"/>
      <c r="E4" s="273"/>
      <c r="F4" s="272"/>
      <c r="G4" s="272"/>
      <c r="H4" s="272"/>
      <c r="I4" s="272"/>
    </row>
    <row r="5" spans="1:9" x14ac:dyDescent="0.25">
      <c r="A5" s="227"/>
      <c r="B5" s="227"/>
      <c r="C5" s="227"/>
      <c r="D5" s="228"/>
      <c r="E5" s="228"/>
      <c r="F5" s="227"/>
      <c r="G5" s="227"/>
      <c r="H5" s="227"/>
      <c r="I5" s="227"/>
    </row>
    <row r="6" spans="1:9" x14ac:dyDescent="0.25">
      <c r="A6" s="229" t="s">
        <v>3</v>
      </c>
      <c r="B6" s="227"/>
      <c r="C6" s="227"/>
      <c r="D6" s="227"/>
      <c r="E6" s="227"/>
      <c r="F6" s="230" t="s">
        <v>3</v>
      </c>
      <c r="G6" s="227"/>
      <c r="H6" s="227"/>
      <c r="I6" s="227"/>
    </row>
    <row r="7" spans="1:9" x14ac:dyDescent="0.25">
      <c r="A7" s="229" t="s">
        <v>4</v>
      </c>
      <c r="B7" s="227"/>
      <c r="C7" s="227"/>
      <c r="D7" s="227"/>
      <c r="E7" s="227"/>
      <c r="F7" s="229" t="s">
        <v>8</v>
      </c>
      <c r="G7" s="227"/>
      <c r="H7" s="227"/>
      <c r="I7" s="227"/>
    </row>
    <row r="8" spans="1:9" x14ac:dyDescent="0.25">
      <c r="A8" s="229" t="s">
        <v>380</v>
      </c>
      <c r="B8" s="227"/>
      <c r="C8" s="227"/>
      <c r="D8" s="227"/>
      <c r="E8" s="227"/>
      <c r="F8" s="227"/>
      <c r="G8" s="227"/>
      <c r="H8" s="227"/>
      <c r="I8" s="227"/>
    </row>
    <row r="9" spans="1:9" x14ac:dyDescent="0.25">
      <c r="A9" s="229" t="s">
        <v>408</v>
      </c>
      <c r="B9" s="227"/>
      <c r="C9" s="227"/>
      <c r="D9" s="227"/>
      <c r="E9" s="227"/>
      <c r="F9" s="230" t="s">
        <v>378</v>
      </c>
      <c r="G9" s="227"/>
      <c r="H9" s="227"/>
      <c r="I9" s="227"/>
    </row>
    <row r="10" spans="1:9" x14ac:dyDescent="0.25">
      <c r="A10" s="229" t="s">
        <v>5</v>
      </c>
      <c r="B10" s="227"/>
      <c r="C10" s="227"/>
      <c r="D10" s="227"/>
      <c r="E10" s="227"/>
      <c r="F10" s="231" t="s">
        <v>379</v>
      </c>
      <c r="G10" s="227"/>
      <c r="H10" s="227"/>
      <c r="I10" s="227"/>
    </row>
    <row r="11" spans="1:9" x14ac:dyDescent="0.25">
      <c r="A11" s="229" t="s">
        <v>6</v>
      </c>
      <c r="B11" s="227"/>
      <c r="C11" s="227"/>
      <c r="D11" s="227"/>
      <c r="E11" s="227"/>
      <c r="F11" s="227"/>
      <c r="G11" s="227"/>
      <c r="H11" s="227"/>
      <c r="I11" s="227"/>
    </row>
    <row r="12" spans="1:9" x14ac:dyDescent="0.25">
      <c r="A12" s="230" t="s">
        <v>7</v>
      </c>
      <c r="B12" s="227"/>
      <c r="C12" s="227"/>
      <c r="D12" s="227"/>
      <c r="E12" s="227"/>
      <c r="F12" s="231" t="s">
        <v>9</v>
      </c>
      <c r="G12" s="227"/>
      <c r="H12" s="227"/>
      <c r="I12" s="227"/>
    </row>
    <row r="15" spans="1:9" ht="17.399999999999999" x14ac:dyDescent="0.3">
      <c r="A15" s="266" t="s">
        <v>10</v>
      </c>
      <c r="B15" s="266"/>
      <c r="C15" s="266"/>
      <c r="D15" s="266"/>
      <c r="E15" s="266"/>
      <c r="F15" s="266"/>
      <c r="G15" s="266"/>
      <c r="H15" s="266"/>
      <c r="I15" s="266"/>
    </row>
    <row r="16" spans="1:9" ht="17.399999999999999" x14ac:dyDescent="0.3">
      <c r="A16" s="266" t="s">
        <v>27</v>
      </c>
      <c r="B16" s="266"/>
      <c r="C16" s="266"/>
      <c r="D16" s="266"/>
      <c r="E16" s="266"/>
      <c r="F16" s="266"/>
      <c r="G16" s="266"/>
      <c r="H16" s="266"/>
      <c r="I16" s="266"/>
    </row>
    <row r="18" spans="1:9" ht="16.2" x14ac:dyDescent="0.25">
      <c r="B18" s="2" t="s">
        <v>330</v>
      </c>
    </row>
    <row r="19" spans="1:9" ht="16.2" x14ac:dyDescent="0.25">
      <c r="B19" s="2" t="s">
        <v>331</v>
      </c>
    </row>
    <row r="20" spans="1:9" ht="16.2" x14ac:dyDescent="0.25">
      <c r="B20" s="2" t="s">
        <v>332</v>
      </c>
    </row>
    <row r="21" spans="1:9" ht="16.2" x14ac:dyDescent="0.25">
      <c r="B21" s="2" t="s">
        <v>28</v>
      </c>
    </row>
    <row r="22" spans="1:9" ht="16.2" x14ac:dyDescent="0.25">
      <c r="B22" s="2" t="s">
        <v>29</v>
      </c>
    </row>
    <row r="23" spans="1:9" ht="16.2" x14ac:dyDescent="0.25">
      <c r="B23" s="2" t="s">
        <v>30</v>
      </c>
    </row>
    <row r="24" spans="1:9" ht="16.2" x14ac:dyDescent="0.25">
      <c r="B24" s="3" t="s">
        <v>32</v>
      </c>
    </row>
    <row r="25" spans="1:9" ht="15.6" x14ac:dyDescent="0.3">
      <c r="B25" s="3"/>
      <c r="C25" s="4" t="s">
        <v>31</v>
      </c>
    </row>
    <row r="26" spans="1:9" ht="16.2" x14ac:dyDescent="0.25">
      <c r="B26" s="2" t="s">
        <v>195</v>
      </c>
    </row>
    <row r="27" spans="1:9" ht="16.2" x14ac:dyDescent="0.35">
      <c r="B27" s="1" t="s">
        <v>33</v>
      </c>
    </row>
    <row r="28" spans="1:9" ht="15.6" x14ac:dyDescent="0.3">
      <c r="C28" s="4"/>
    </row>
    <row r="31" spans="1:9" ht="17.399999999999999" x14ac:dyDescent="0.25">
      <c r="A31" s="267" t="s">
        <v>34</v>
      </c>
      <c r="B31" s="267"/>
      <c r="C31" s="267"/>
      <c r="D31" s="267"/>
      <c r="E31" s="267"/>
      <c r="F31" s="267"/>
      <c r="G31" s="267"/>
      <c r="H31" s="267"/>
      <c r="I31" s="267"/>
    </row>
    <row r="32" spans="1:9" ht="14.4" thickBot="1" x14ac:dyDescent="0.3"/>
    <row r="33" spans="1:9" ht="32.4" customHeight="1" x14ac:dyDescent="0.25">
      <c r="A33" s="276" t="s">
        <v>35</v>
      </c>
      <c r="B33" s="262" t="s">
        <v>36</v>
      </c>
      <c r="C33" s="262"/>
      <c r="D33" s="262" t="s">
        <v>37</v>
      </c>
      <c r="E33" s="262"/>
      <c r="F33" s="262" t="s">
        <v>38</v>
      </c>
      <c r="G33" s="262" t="s">
        <v>39</v>
      </c>
      <c r="H33" s="262"/>
      <c r="I33" s="263"/>
    </row>
    <row r="34" spans="1:9" ht="16.2" x14ac:dyDescent="0.25">
      <c r="A34" s="277"/>
      <c r="B34" s="81" t="s">
        <v>40</v>
      </c>
      <c r="C34" s="81" t="s">
        <v>41</v>
      </c>
      <c r="D34" s="81" t="s">
        <v>40</v>
      </c>
      <c r="E34" s="81" t="s">
        <v>41</v>
      </c>
      <c r="F34" s="278"/>
      <c r="G34" s="81" t="s">
        <v>42</v>
      </c>
      <c r="H34" s="81" t="s">
        <v>43</v>
      </c>
      <c r="I34" s="83" t="s">
        <v>44</v>
      </c>
    </row>
    <row r="35" spans="1:9" ht="40.799999999999997" customHeight="1" x14ac:dyDescent="0.25">
      <c r="A35" s="84" t="s">
        <v>45</v>
      </c>
      <c r="B35" s="82" t="s">
        <v>46</v>
      </c>
      <c r="C35" s="82" t="s">
        <v>46</v>
      </c>
      <c r="D35" s="82" t="s">
        <v>47</v>
      </c>
      <c r="E35" s="82" t="s">
        <v>47</v>
      </c>
      <c r="F35" s="102" t="s">
        <v>55</v>
      </c>
      <c r="G35" s="82" t="s">
        <v>48</v>
      </c>
      <c r="H35" s="86" t="s">
        <v>49</v>
      </c>
      <c r="I35" s="85" t="s">
        <v>168</v>
      </c>
    </row>
    <row r="36" spans="1:9" ht="52.8" x14ac:dyDescent="0.25">
      <c r="A36" s="84" t="s">
        <v>52</v>
      </c>
      <c r="B36" s="82" t="s">
        <v>46</v>
      </c>
      <c r="C36" s="82" t="s">
        <v>46</v>
      </c>
      <c r="D36" s="82" t="s">
        <v>47</v>
      </c>
      <c r="E36" s="82" t="s">
        <v>47</v>
      </c>
      <c r="F36" s="82" t="s">
        <v>46</v>
      </c>
      <c r="G36" s="82" t="s">
        <v>48</v>
      </c>
      <c r="H36" s="87" t="s">
        <v>50</v>
      </c>
      <c r="I36" s="85" t="s">
        <v>51</v>
      </c>
    </row>
    <row r="37" spans="1:9" ht="26.4" x14ac:dyDescent="0.25">
      <c r="A37" s="84" t="s">
        <v>53</v>
      </c>
      <c r="B37" s="82" t="s">
        <v>46</v>
      </c>
      <c r="C37" s="82" t="s">
        <v>46</v>
      </c>
      <c r="D37" s="82" t="s">
        <v>47</v>
      </c>
      <c r="E37" s="82" t="s">
        <v>47</v>
      </c>
      <c r="F37" s="82" t="s">
        <v>46</v>
      </c>
      <c r="G37" s="82" t="s">
        <v>48</v>
      </c>
      <c r="H37" s="88"/>
      <c r="I37" s="85" t="s">
        <v>51</v>
      </c>
    </row>
    <row r="38" spans="1:9" x14ac:dyDescent="0.25">
      <c r="A38" s="274" t="s">
        <v>54</v>
      </c>
      <c r="B38" s="268" t="s">
        <v>46</v>
      </c>
      <c r="C38" s="264" t="s">
        <v>366</v>
      </c>
      <c r="D38" s="268" t="s">
        <v>47</v>
      </c>
      <c r="E38" s="268" t="s">
        <v>48</v>
      </c>
      <c r="F38" s="268" t="s">
        <v>168</v>
      </c>
      <c r="G38" s="268" t="s">
        <v>48</v>
      </c>
      <c r="H38" s="88"/>
      <c r="I38" s="270" t="s">
        <v>188</v>
      </c>
    </row>
    <row r="39" spans="1:9" ht="14.4" thickBot="1" x14ac:dyDescent="0.3">
      <c r="A39" s="275"/>
      <c r="B39" s="269"/>
      <c r="C39" s="265"/>
      <c r="D39" s="269"/>
      <c r="E39" s="269"/>
      <c r="F39" s="269"/>
      <c r="G39" s="269"/>
      <c r="H39" s="89"/>
      <c r="I39" s="271"/>
    </row>
  </sheetData>
  <mergeCells count="19">
    <mergeCell ref="A2:I2"/>
    <mergeCell ref="A3:I3"/>
    <mergeCell ref="A4:I4"/>
    <mergeCell ref="A16:I16"/>
    <mergeCell ref="A38:A39"/>
    <mergeCell ref="B38:B39"/>
    <mergeCell ref="D38:D39"/>
    <mergeCell ref="E38:E39"/>
    <mergeCell ref="F38:F39"/>
    <mergeCell ref="A33:A34"/>
    <mergeCell ref="B33:C33"/>
    <mergeCell ref="D33:E33"/>
    <mergeCell ref="F33:F34"/>
    <mergeCell ref="G33:I33"/>
    <mergeCell ref="C38:C39"/>
    <mergeCell ref="A15:I15"/>
    <mergeCell ref="A31:I31"/>
    <mergeCell ref="G38:G39"/>
    <mergeCell ref="I38:I39"/>
  </mergeCells>
  <pageMargins left="0.78740157480314965" right="0.39370078740157483" top="0.39370078740157483" bottom="0.59055118110236227" header="0.39370078740157483" footer="0.39370078740157483"/>
  <pageSetup paperSize="9" orientation="portrait" r:id="rId1"/>
  <headerFooter>
    <oddFooter>&amp;C&amp;K00+000&amp;P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8"/>
  <sheetViews>
    <sheetView tabSelected="1" view="pageBreakPreview" topLeftCell="A9" zoomScale="145" zoomScaleNormal="115" zoomScaleSheetLayoutView="145" zoomScalePageLayoutView="115" workbookViewId="0">
      <selection activeCell="K35" sqref="K35"/>
    </sheetView>
  </sheetViews>
  <sheetFormatPr defaultColWidth="8.88671875" defaultRowHeight="13.8" x14ac:dyDescent="0.25"/>
  <cols>
    <col min="1" max="1" width="12" customWidth="1"/>
    <col min="2" max="2" width="26.88671875" customWidth="1"/>
    <col min="3" max="5" width="5.44140625" customWidth="1"/>
    <col min="6" max="7" width="5" customWidth="1"/>
    <col min="8" max="8" width="4.5546875" customWidth="1"/>
    <col min="9" max="9" width="6.77734375" customWidth="1"/>
    <col min="10" max="10" width="9.5546875" customWidth="1"/>
    <col min="11" max="11" width="5.77734375" customWidth="1"/>
  </cols>
  <sheetData>
    <row r="1" spans="1:11" ht="17.399999999999999" x14ac:dyDescent="0.25">
      <c r="A1" s="297" t="s">
        <v>56</v>
      </c>
      <c r="B1" s="297"/>
      <c r="C1" s="297"/>
      <c r="D1" s="297"/>
      <c r="E1" s="297"/>
      <c r="F1" s="297"/>
      <c r="G1" s="297"/>
      <c r="H1" s="297"/>
      <c r="I1" s="297"/>
      <c r="J1" s="297"/>
      <c r="K1" s="297"/>
    </row>
    <row r="3" spans="1:11" ht="17.399999999999999" x14ac:dyDescent="0.25">
      <c r="A3" s="298" t="s">
        <v>94</v>
      </c>
      <c r="B3" s="298"/>
      <c r="C3" s="298"/>
      <c r="D3" s="298"/>
      <c r="E3" s="298"/>
      <c r="F3" s="298"/>
      <c r="G3" s="298"/>
      <c r="H3" s="298"/>
      <c r="I3" s="298"/>
      <c r="J3" s="298"/>
      <c r="K3" s="298"/>
    </row>
    <row r="4" spans="1:11" ht="15.6" x14ac:dyDescent="0.25">
      <c r="A4" s="310" t="s">
        <v>57</v>
      </c>
      <c r="B4" s="310"/>
      <c r="C4" s="310"/>
      <c r="D4" s="310"/>
      <c r="E4" s="310"/>
      <c r="F4" s="310"/>
      <c r="G4" s="310"/>
      <c r="H4" s="310"/>
      <c r="I4" s="310"/>
      <c r="J4" s="310"/>
      <c r="K4" s="310"/>
    </row>
    <row r="5" spans="1:11" ht="16.8" customHeight="1" thickBot="1" x14ac:dyDescent="0.3">
      <c r="A5" s="311" t="s">
        <v>196</v>
      </c>
      <c r="B5" s="311"/>
      <c r="C5" s="311"/>
      <c r="D5" s="311"/>
      <c r="E5" s="311"/>
      <c r="F5" s="311"/>
      <c r="G5" s="311"/>
      <c r="H5" s="311"/>
      <c r="I5" s="311"/>
      <c r="J5" s="311"/>
      <c r="K5" s="311"/>
    </row>
    <row r="6" spans="1:11" ht="27.6" customHeight="1" thickBot="1" x14ac:dyDescent="0.3">
      <c r="A6" s="312" t="s">
        <v>11</v>
      </c>
      <c r="B6" s="303" t="s">
        <v>12</v>
      </c>
      <c r="C6" s="314" t="s">
        <v>13</v>
      </c>
      <c r="D6" s="315"/>
      <c r="E6" s="316"/>
      <c r="F6" s="314" t="s">
        <v>14</v>
      </c>
      <c r="G6" s="315"/>
      <c r="H6" s="315"/>
      <c r="I6" s="316"/>
      <c r="J6" s="327" t="s">
        <v>15</v>
      </c>
      <c r="K6" s="327" t="s">
        <v>389</v>
      </c>
    </row>
    <row r="7" spans="1:11" ht="88.2" thickBot="1" x14ac:dyDescent="0.3">
      <c r="A7" s="313"/>
      <c r="B7" s="304"/>
      <c r="C7" s="185" t="s">
        <v>17</v>
      </c>
      <c r="D7" s="185" t="s">
        <v>18</v>
      </c>
      <c r="E7" s="185" t="s">
        <v>19</v>
      </c>
      <c r="F7" s="186" t="s">
        <v>20</v>
      </c>
      <c r="G7" s="186" t="s">
        <v>21</v>
      </c>
      <c r="H7" s="186" t="s">
        <v>198</v>
      </c>
      <c r="I7" s="186" t="s">
        <v>23</v>
      </c>
      <c r="J7" s="328"/>
      <c r="K7" s="328"/>
    </row>
    <row r="8" spans="1:11" s="211" customFormat="1" ht="28.2" thickBot="1" x14ac:dyDescent="0.3">
      <c r="A8" s="216" t="s">
        <v>228</v>
      </c>
      <c r="B8" s="243" t="s">
        <v>197</v>
      </c>
      <c r="C8" s="217">
        <v>180</v>
      </c>
      <c r="D8" s="217">
        <v>90</v>
      </c>
      <c r="E8" s="217">
        <v>90</v>
      </c>
      <c r="F8" s="217"/>
      <c r="G8" s="217"/>
      <c r="H8" s="217">
        <v>90</v>
      </c>
      <c r="I8" s="217"/>
      <c r="J8" s="217" t="s">
        <v>363</v>
      </c>
      <c r="K8" s="217">
        <v>6</v>
      </c>
    </row>
    <row r="9" spans="1:11" s="211" customFormat="1" ht="14.4" thickBot="1" x14ac:dyDescent="0.3">
      <c r="A9" s="216" t="s">
        <v>146</v>
      </c>
      <c r="B9" s="216" t="s">
        <v>390</v>
      </c>
      <c r="C9" s="217">
        <v>120</v>
      </c>
      <c r="D9" s="217">
        <v>60</v>
      </c>
      <c r="E9" s="217">
        <v>60</v>
      </c>
      <c r="F9" s="217">
        <v>30</v>
      </c>
      <c r="G9" s="217">
        <v>30</v>
      </c>
      <c r="H9" s="217"/>
      <c r="I9" s="217"/>
      <c r="J9" s="217" t="s">
        <v>24</v>
      </c>
      <c r="K9" s="217">
        <v>4</v>
      </c>
    </row>
    <row r="10" spans="1:11" s="211" customFormat="1" ht="28.8" customHeight="1" thickBot="1" x14ac:dyDescent="0.3">
      <c r="A10" s="216" t="s">
        <v>397</v>
      </c>
      <c r="B10" s="244" t="s">
        <v>391</v>
      </c>
      <c r="C10" s="217">
        <v>90</v>
      </c>
      <c r="D10" s="217">
        <v>45</v>
      </c>
      <c r="E10" s="217">
        <v>45</v>
      </c>
      <c r="F10" s="217">
        <v>30</v>
      </c>
      <c r="G10" s="217">
        <v>15</v>
      </c>
      <c r="H10" s="217"/>
      <c r="I10" s="217"/>
      <c r="J10" s="217" t="s">
        <v>24</v>
      </c>
      <c r="K10" s="217">
        <v>3</v>
      </c>
    </row>
    <row r="11" spans="1:11" ht="14.4" thickBot="1" x14ac:dyDescent="0.3">
      <c r="A11" s="216" t="s">
        <v>147</v>
      </c>
      <c r="B11" s="216" t="s">
        <v>58</v>
      </c>
      <c r="C11" s="217">
        <v>150</v>
      </c>
      <c r="D11" s="217">
        <v>75</v>
      </c>
      <c r="E11" s="217">
        <v>75</v>
      </c>
      <c r="F11" s="217">
        <v>30</v>
      </c>
      <c r="G11" s="217">
        <v>15</v>
      </c>
      <c r="H11" s="217">
        <v>30</v>
      </c>
      <c r="I11" s="217"/>
      <c r="J11" s="217" t="s">
        <v>24</v>
      </c>
      <c r="K11" s="217">
        <v>5</v>
      </c>
    </row>
    <row r="12" spans="1:11" s="211" customFormat="1" ht="14.4" thickBot="1" x14ac:dyDescent="0.3">
      <c r="A12" s="216" t="s">
        <v>148</v>
      </c>
      <c r="B12" s="243" t="s">
        <v>258</v>
      </c>
      <c r="C12" s="217">
        <v>150</v>
      </c>
      <c r="D12" s="217">
        <v>75</v>
      </c>
      <c r="E12" s="217">
        <v>75</v>
      </c>
      <c r="F12" s="217">
        <v>45</v>
      </c>
      <c r="G12" s="217">
        <v>30</v>
      </c>
      <c r="H12" s="217"/>
      <c r="I12" s="217"/>
      <c r="J12" s="217" t="s">
        <v>24</v>
      </c>
      <c r="K12" s="217">
        <v>5</v>
      </c>
    </row>
    <row r="13" spans="1:11" ht="27.6" x14ac:dyDescent="0.25">
      <c r="A13" s="245" t="s">
        <v>392</v>
      </c>
      <c r="B13" s="244" t="s">
        <v>394</v>
      </c>
      <c r="C13" s="329">
        <v>150</v>
      </c>
      <c r="D13" s="329">
        <v>75</v>
      </c>
      <c r="E13" s="329">
        <v>75</v>
      </c>
      <c r="F13" s="329">
        <v>30</v>
      </c>
      <c r="G13" s="329">
        <v>30</v>
      </c>
      <c r="H13" s="329">
        <v>15</v>
      </c>
      <c r="I13" s="329"/>
      <c r="J13" s="329" t="s">
        <v>24</v>
      </c>
      <c r="K13" s="329">
        <v>5</v>
      </c>
    </row>
    <row r="14" spans="1:11" ht="28.2" thickBot="1" x14ac:dyDescent="0.3">
      <c r="A14" s="246" t="s">
        <v>393</v>
      </c>
      <c r="B14" s="247" t="s">
        <v>395</v>
      </c>
      <c r="C14" s="330"/>
      <c r="D14" s="330"/>
      <c r="E14" s="330"/>
      <c r="F14" s="330"/>
      <c r="G14" s="330"/>
      <c r="H14" s="330"/>
      <c r="I14" s="330"/>
      <c r="J14" s="330"/>
      <c r="K14" s="330"/>
    </row>
    <row r="15" spans="1:11" ht="14.4" thickBot="1" x14ac:dyDescent="0.3">
      <c r="A15" s="248" t="s">
        <v>229</v>
      </c>
      <c r="B15" s="239" t="s">
        <v>400</v>
      </c>
      <c r="C15" s="240">
        <v>60</v>
      </c>
      <c r="D15" s="240">
        <v>30</v>
      </c>
      <c r="E15" s="240">
        <v>30</v>
      </c>
      <c r="F15" s="240"/>
      <c r="G15" s="240">
        <v>30</v>
      </c>
      <c r="H15" s="240"/>
      <c r="I15" s="240"/>
      <c r="J15" s="240" t="s">
        <v>24</v>
      </c>
      <c r="K15" s="240">
        <v>2</v>
      </c>
    </row>
    <row r="16" spans="1:11" ht="16.2" customHeight="1" thickBot="1" x14ac:dyDescent="0.3">
      <c r="A16" s="248" t="s">
        <v>230</v>
      </c>
      <c r="B16" s="249" t="s">
        <v>61</v>
      </c>
      <c r="C16" s="250">
        <v>60</v>
      </c>
      <c r="D16" s="250">
        <v>30</v>
      </c>
      <c r="E16" s="250">
        <v>30</v>
      </c>
      <c r="F16" s="250"/>
      <c r="G16" s="250">
        <v>30</v>
      </c>
      <c r="H16" s="250"/>
      <c r="I16" s="250"/>
      <c r="J16" s="250" t="s">
        <v>221</v>
      </c>
      <c r="K16" s="250">
        <v>2</v>
      </c>
    </row>
    <row r="17" spans="1:11" ht="14.4" thickBot="1" x14ac:dyDescent="0.3">
      <c r="A17" s="248" t="s">
        <v>240</v>
      </c>
      <c r="B17" s="251" t="s">
        <v>60</v>
      </c>
      <c r="C17" s="252">
        <v>60</v>
      </c>
      <c r="D17" s="250">
        <v>30</v>
      </c>
      <c r="E17" s="250">
        <v>30</v>
      </c>
      <c r="F17" s="250"/>
      <c r="G17" s="250">
        <v>30</v>
      </c>
      <c r="H17" s="250"/>
      <c r="I17" s="250"/>
      <c r="J17" s="250" t="s">
        <v>25</v>
      </c>
      <c r="K17" s="250"/>
    </row>
    <row r="18" spans="1:11" ht="16.8" customHeight="1" thickBot="1" x14ac:dyDescent="0.3">
      <c r="A18" s="303"/>
      <c r="B18" s="305" t="s">
        <v>26</v>
      </c>
      <c r="C18" s="301">
        <f t="shared" ref="C18:H18" si="0">SUM(C8:C15)</f>
        <v>900</v>
      </c>
      <c r="D18" s="301">
        <f t="shared" si="0"/>
        <v>450</v>
      </c>
      <c r="E18" s="301">
        <f t="shared" si="0"/>
        <v>450</v>
      </c>
      <c r="F18" s="197">
        <f t="shared" si="0"/>
        <v>165</v>
      </c>
      <c r="G18" s="197">
        <f t="shared" si="0"/>
        <v>150</v>
      </c>
      <c r="H18" s="197">
        <f t="shared" si="0"/>
        <v>135</v>
      </c>
      <c r="I18" s="197">
        <f>SUM(I8:I14)</f>
        <v>0</v>
      </c>
      <c r="J18" s="299" t="s">
        <v>402</v>
      </c>
      <c r="K18" s="301">
        <f>SUM(K8:K15)</f>
        <v>30</v>
      </c>
    </row>
    <row r="19" spans="1:11" ht="16.2" customHeight="1" thickBot="1" x14ac:dyDescent="0.3">
      <c r="A19" s="304"/>
      <c r="B19" s="306"/>
      <c r="C19" s="302"/>
      <c r="D19" s="302"/>
      <c r="E19" s="302"/>
      <c r="F19" s="307">
        <f>SUM(F18:I18)</f>
        <v>450</v>
      </c>
      <c r="G19" s="308"/>
      <c r="H19" s="308"/>
      <c r="I19" s="309"/>
      <c r="J19" s="300"/>
      <c r="K19" s="302"/>
    </row>
    <row r="20" spans="1:11" ht="14.4" x14ac:dyDescent="0.25">
      <c r="A20" s="184"/>
      <c r="B20" s="184"/>
      <c r="C20" s="184"/>
      <c r="D20" s="184"/>
      <c r="E20" s="184"/>
      <c r="F20" s="184"/>
      <c r="G20" s="184"/>
      <c r="H20" s="184"/>
      <c r="I20" s="184"/>
      <c r="J20" s="184"/>
      <c r="K20" s="184"/>
    </row>
    <row r="21" spans="1:11" ht="15.6" x14ac:dyDescent="0.25">
      <c r="A21" s="310" t="s">
        <v>63</v>
      </c>
      <c r="B21" s="310"/>
      <c r="C21" s="310"/>
      <c r="D21" s="310"/>
      <c r="E21" s="310"/>
      <c r="F21" s="310"/>
      <c r="G21" s="310"/>
      <c r="H21" s="310"/>
      <c r="I21" s="310"/>
      <c r="J21" s="310"/>
      <c r="K21" s="310"/>
    </row>
    <row r="22" spans="1:11" ht="15" thickBot="1" x14ac:dyDescent="0.3">
      <c r="A22" s="311" t="s">
        <v>199</v>
      </c>
      <c r="B22" s="311"/>
      <c r="C22" s="311"/>
      <c r="D22" s="311"/>
      <c r="E22" s="311"/>
      <c r="F22" s="311"/>
      <c r="G22" s="311"/>
      <c r="H22" s="311"/>
      <c r="I22" s="311"/>
      <c r="J22" s="311"/>
      <c r="K22" s="311"/>
    </row>
    <row r="23" spans="1:11" ht="27.6" customHeight="1" thickBot="1" x14ac:dyDescent="0.3">
      <c r="A23" s="312" t="s">
        <v>11</v>
      </c>
      <c r="B23" s="303" t="s">
        <v>12</v>
      </c>
      <c r="C23" s="314" t="s">
        <v>13</v>
      </c>
      <c r="D23" s="315"/>
      <c r="E23" s="316"/>
      <c r="F23" s="314" t="s">
        <v>14</v>
      </c>
      <c r="G23" s="315"/>
      <c r="H23" s="315"/>
      <c r="I23" s="316"/>
      <c r="J23" s="327" t="s">
        <v>15</v>
      </c>
      <c r="K23" s="327" t="s">
        <v>16</v>
      </c>
    </row>
    <row r="24" spans="1:11" ht="88.2" thickBot="1" x14ac:dyDescent="0.3">
      <c r="A24" s="313"/>
      <c r="B24" s="304"/>
      <c r="C24" s="185" t="s">
        <v>17</v>
      </c>
      <c r="D24" s="185" t="s">
        <v>18</v>
      </c>
      <c r="E24" s="185" t="s">
        <v>19</v>
      </c>
      <c r="F24" s="186" t="s">
        <v>20</v>
      </c>
      <c r="G24" s="186" t="s">
        <v>21</v>
      </c>
      <c r="H24" s="186" t="s">
        <v>198</v>
      </c>
      <c r="I24" s="186" t="s">
        <v>23</v>
      </c>
      <c r="J24" s="328"/>
      <c r="K24" s="328"/>
    </row>
    <row r="25" spans="1:11" s="211" customFormat="1" ht="14.4" thickBot="1" x14ac:dyDescent="0.3">
      <c r="A25" s="238" t="s">
        <v>227</v>
      </c>
      <c r="B25" s="239" t="s">
        <v>200</v>
      </c>
      <c r="C25" s="240">
        <v>150</v>
      </c>
      <c r="D25" s="240">
        <v>75</v>
      </c>
      <c r="E25" s="240">
        <v>75</v>
      </c>
      <c r="F25" s="240"/>
      <c r="G25" s="240"/>
      <c r="H25" s="240">
        <v>75</v>
      </c>
      <c r="I25" s="240"/>
      <c r="J25" s="240" t="s">
        <v>363</v>
      </c>
      <c r="K25" s="240">
        <v>5</v>
      </c>
    </row>
    <row r="26" spans="1:11" s="211" customFormat="1" ht="14.4" thickBot="1" x14ac:dyDescent="0.3">
      <c r="A26" s="216" t="s">
        <v>149</v>
      </c>
      <c r="B26" s="239" t="s">
        <v>201</v>
      </c>
      <c r="C26" s="240">
        <v>150</v>
      </c>
      <c r="D26" s="240">
        <v>75</v>
      </c>
      <c r="E26" s="240">
        <v>75</v>
      </c>
      <c r="F26" s="240">
        <v>30</v>
      </c>
      <c r="G26" s="240">
        <v>15</v>
      </c>
      <c r="H26" s="240">
        <v>30</v>
      </c>
      <c r="I26" s="240"/>
      <c r="J26" s="240" t="s">
        <v>24</v>
      </c>
      <c r="K26" s="240">
        <v>5</v>
      </c>
    </row>
    <row r="27" spans="1:11" s="211" customFormat="1" ht="14.4" thickBot="1" x14ac:dyDescent="0.3">
      <c r="A27" s="216" t="s">
        <v>404</v>
      </c>
      <c r="B27" s="239" t="s">
        <v>396</v>
      </c>
      <c r="C27" s="240">
        <v>120</v>
      </c>
      <c r="D27" s="240">
        <v>60</v>
      </c>
      <c r="E27" s="240">
        <v>60</v>
      </c>
      <c r="F27" s="240">
        <v>30</v>
      </c>
      <c r="G27" s="240">
        <v>30</v>
      </c>
      <c r="H27" s="240"/>
      <c r="I27" s="240"/>
      <c r="J27" s="240" t="s">
        <v>24</v>
      </c>
      <c r="K27" s="240">
        <v>4</v>
      </c>
    </row>
    <row r="28" spans="1:11" s="211" customFormat="1" ht="14.4" thickBot="1" x14ac:dyDescent="0.3">
      <c r="A28" s="238" t="s">
        <v>150</v>
      </c>
      <c r="B28" s="239" t="s">
        <v>259</v>
      </c>
      <c r="C28" s="240">
        <v>180</v>
      </c>
      <c r="D28" s="240">
        <v>90</v>
      </c>
      <c r="E28" s="240">
        <v>90</v>
      </c>
      <c r="F28" s="240">
        <v>60</v>
      </c>
      <c r="G28" s="240">
        <v>15</v>
      </c>
      <c r="H28" s="240">
        <v>15</v>
      </c>
      <c r="I28" s="240"/>
      <c r="J28" s="240" t="s">
        <v>24</v>
      </c>
      <c r="K28" s="240">
        <v>6</v>
      </c>
    </row>
    <row r="29" spans="1:11" ht="14.4" thickBot="1" x14ac:dyDescent="0.3">
      <c r="A29" s="188" t="s">
        <v>151</v>
      </c>
      <c r="B29" s="196" t="s">
        <v>72</v>
      </c>
      <c r="C29" s="190">
        <v>150</v>
      </c>
      <c r="D29" s="191">
        <v>75</v>
      </c>
      <c r="E29" s="191">
        <v>75</v>
      </c>
      <c r="F29" s="190">
        <v>30</v>
      </c>
      <c r="G29" s="190">
        <v>45</v>
      </c>
      <c r="H29" s="190"/>
      <c r="I29" s="190"/>
      <c r="J29" s="190" t="s">
        <v>24</v>
      </c>
      <c r="K29" s="190">
        <v>5</v>
      </c>
    </row>
    <row r="30" spans="1:11" ht="13.8" customHeight="1" thickBot="1" x14ac:dyDescent="0.3">
      <c r="A30" s="188" t="s">
        <v>152</v>
      </c>
      <c r="B30" s="189" t="s">
        <v>204</v>
      </c>
      <c r="C30" s="190">
        <v>150</v>
      </c>
      <c r="D30" s="191">
        <v>75</v>
      </c>
      <c r="E30" s="191">
        <v>75</v>
      </c>
      <c r="F30" s="190">
        <v>30</v>
      </c>
      <c r="G30" s="190">
        <v>30</v>
      </c>
      <c r="H30" s="190">
        <v>15</v>
      </c>
      <c r="I30" s="190"/>
      <c r="J30" s="190" t="s">
        <v>24</v>
      </c>
      <c r="K30" s="190">
        <v>5</v>
      </c>
    </row>
    <row r="31" spans="1:11" ht="13.8" customHeight="1" thickBot="1" x14ac:dyDescent="0.3">
      <c r="A31" s="192" t="s">
        <v>231</v>
      </c>
      <c r="B31" s="193" t="s">
        <v>65</v>
      </c>
      <c r="C31" s="194">
        <v>60</v>
      </c>
      <c r="D31" s="195">
        <v>30</v>
      </c>
      <c r="E31" s="195">
        <v>30</v>
      </c>
      <c r="F31" s="194"/>
      <c r="G31" s="194">
        <v>30</v>
      </c>
      <c r="H31" s="194"/>
      <c r="I31" s="194"/>
      <c r="J31" s="195" t="s">
        <v>221</v>
      </c>
      <c r="K31" s="194">
        <v>2</v>
      </c>
    </row>
    <row r="32" spans="1:11" ht="14.4" thickBot="1" x14ac:dyDescent="0.3">
      <c r="A32" s="192" t="s">
        <v>239</v>
      </c>
      <c r="B32" s="193" t="s">
        <v>64</v>
      </c>
      <c r="C32" s="194">
        <v>60</v>
      </c>
      <c r="D32" s="195">
        <v>30</v>
      </c>
      <c r="E32" s="195">
        <v>30</v>
      </c>
      <c r="F32" s="194"/>
      <c r="G32" s="194">
        <v>30</v>
      </c>
      <c r="H32" s="194"/>
      <c r="I32" s="194"/>
      <c r="J32" s="194" t="s">
        <v>25</v>
      </c>
      <c r="K32" s="194"/>
    </row>
    <row r="33" spans="1:11" ht="16.8" customHeight="1" thickBot="1" x14ac:dyDescent="0.3">
      <c r="A33" s="303"/>
      <c r="B33" s="305" t="s">
        <v>26</v>
      </c>
      <c r="C33" s="279">
        <f t="shared" ref="C33:I33" si="1">SUM(C25:C30)</f>
        <v>900</v>
      </c>
      <c r="D33" s="279">
        <f t="shared" si="1"/>
        <v>450</v>
      </c>
      <c r="E33" s="279">
        <f t="shared" si="1"/>
        <v>450</v>
      </c>
      <c r="F33" s="182">
        <f t="shared" si="1"/>
        <v>180</v>
      </c>
      <c r="G33" s="182">
        <f t="shared" si="1"/>
        <v>135</v>
      </c>
      <c r="H33" s="182">
        <f t="shared" si="1"/>
        <v>135</v>
      </c>
      <c r="I33" s="182">
        <f t="shared" si="1"/>
        <v>0</v>
      </c>
      <c r="J33" s="299" t="s">
        <v>398</v>
      </c>
      <c r="K33" s="279">
        <f>SUM(K25:K30)</f>
        <v>30</v>
      </c>
    </row>
    <row r="34" spans="1:11" ht="16.2" customHeight="1" thickBot="1" x14ac:dyDescent="0.3">
      <c r="A34" s="304"/>
      <c r="B34" s="306"/>
      <c r="C34" s="279"/>
      <c r="D34" s="279"/>
      <c r="E34" s="279"/>
      <c r="F34" s="307">
        <f>SUM(F33:I33)</f>
        <v>450</v>
      </c>
      <c r="G34" s="308"/>
      <c r="H34" s="308"/>
      <c r="I34" s="309"/>
      <c r="J34" s="300"/>
      <c r="K34" s="279"/>
    </row>
    <row r="35" spans="1:11" ht="14.4" customHeight="1" thickBot="1" x14ac:dyDescent="0.3">
      <c r="A35" s="291" t="s">
        <v>62</v>
      </c>
      <c r="B35" s="292"/>
      <c r="C35" s="182">
        <f t="shared" ref="C35:I35" si="2">C33+C18</f>
        <v>1800</v>
      </c>
      <c r="D35" s="182">
        <f t="shared" si="2"/>
        <v>900</v>
      </c>
      <c r="E35" s="182">
        <f t="shared" si="2"/>
        <v>900</v>
      </c>
      <c r="F35" s="182">
        <f t="shared" si="2"/>
        <v>345</v>
      </c>
      <c r="G35" s="182">
        <f t="shared" si="2"/>
        <v>285</v>
      </c>
      <c r="H35" s="182">
        <f t="shared" si="2"/>
        <v>270</v>
      </c>
      <c r="I35" s="182">
        <f t="shared" si="2"/>
        <v>0</v>
      </c>
      <c r="J35" s="187" t="s">
        <v>399</v>
      </c>
      <c r="K35" s="182">
        <f>K33+K18</f>
        <v>60</v>
      </c>
    </row>
    <row r="36" spans="1:11" ht="13.8" customHeight="1" x14ac:dyDescent="0.25">
      <c r="A36" s="293" t="s">
        <v>241</v>
      </c>
      <c r="B36" s="293"/>
      <c r="C36" s="293"/>
      <c r="D36" s="293"/>
      <c r="E36" s="293"/>
      <c r="F36" s="293"/>
      <c r="G36" s="293"/>
      <c r="H36" s="293"/>
      <c r="I36" s="293"/>
      <c r="J36" s="293"/>
      <c r="K36" s="293"/>
    </row>
    <row r="37" spans="1:11" ht="13.8" customHeight="1" x14ac:dyDescent="0.25">
      <c r="A37" s="294"/>
      <c r="B37" s="294"/>
      <c r="C37" s="294"/>
      <c r="D37" s="294"/>
      <c r="E37" s="294"/>
      <c r="F37" s="294"/>
      <c r="G37" s="294"/>
      <c r="H37" s="294"/>
      <c r="I37" s="294"/>
      <c r="J37" s="294"/>
      <c r="K37" s="294"/>
    </row>
    <row r="38" spans="1:11" x14ac:dyDescent="0.25">
      <c r="A38" s="294"/>
      <c r="B38" s="294"/>
      <c r="C38" s="294"/>
      <c r="D38" s="294"/>
      <c r="E38" s="294"/>
      <c r="F38" s="294"/>
      <c r="G38" s="294"/>
      <c r="H38" s="294"/>
      <c r="I38" s="294"/>
      <c r="J38" s="294"/>
      <c r="K38" s="294"/>
    </row>
    <row r="39" spans="1:11" ht="14.4" customHeight="1" x14ac:dyDescent="0.3">
      <c r="A39" s="295" t="s">
        <v>75</v>
      </c>
      <c r="B39" s="295"/>
      <c r="C39" s="183"/>
      <c r="D39" s="183"/>
      <c r="E39" s="183"/>
      <c r="F39" s="183"/>
      <c r="G39" s="183"/>
      <c r="H39" s="183"/>
      <c r="I39" s="183"/>
      <c r="J39" s="183"/>
      <c r="K39" s="183"/>
    </row>
    <row r="40" spans="1:11" ht="17.399999999999999" x14ac:dyDescent="0.3">
      <c r="A40" s="290" t="s">
        <v>95</v>
      </c>
      <c r="B40" s="290"/>
      <c r="C40" s="290"/>
      <c r="D40" s="290"/>
      <c r="E40" s="290"/>
      <c r="F40" s="290"/>
      <c r="G40" s="290"/>
      <c r="H40" s="290"/>
      <c r="I40" s="290"/>
      <c r="J40" s="290"/>
      <c r="K40" s="290"/>
    </row>
    <row r="41" spans="1:11" ht="16.2" x14ac:dyDescent="0.35">
      <c r="A41" s="15" t="s">
        <v>66</v>
      </c>
      <c r="K41" s="121" t="s">
        <v>202</v>
      </c>
    </row>
    <row r="42" spans="1:11" ht="32.4" customHeight="1" x14ac:dyDescent="0.25">
      <c r="A42" s="288" t="s">
        <v>11</v>
      </c>
      <c r="B42" s="279" t="s">
        <v>12</v>
      </c>
      <c r="C42" s="288" t="s">
        <v>13</v>
      </c>
      <c r="D42" s="288"/>
      <c r="E42" s="288"/>
      <c r="F42" s="288" t="s">
        <v>14</v>
      </c>
      <c r="G42" s="288"/>
      <c r="H42" s="288"/>
      <c r="I42" s="288"/>
      <c r="J42" s="289" t="s">
        <v>15</v>
      </c>
      <c r="K42" s="289" t="s">
        <v>16</v>
      </c>
    </row>
    <row r="43" spans="1:11" ht="87" customHeight="1" x14ac:dyDescent="0.25">
      <c r="A43" s="288"/>
      <c r="B43" s="279"/>
      <c r="C43" s="7" t="s">
        <v>17</v>
      </c>
      <c r="D43" s="7" t="s">
        <v>18</v>
      </c>
      <c r="E43" s="7" t="s">
        <v>19</v>
      </c>
      <c r="F43" s="8" t="s">
        <v>20</v>
      </c>
      <c r="G43" s="130" t="s">
        <v>21</v>
      </c>
      <c r="H43" s="8" t="s">
        <v>198</v>
      </c>
      <c r="I43" s="8" t="s">
        <v>23</v>
      </c>
      <c r="J43" s="289"/>
      <c r="K43" s="289"/>
    </row>
    <row r="44" spans="1:11" ht="14.4" customHeight="1" x14ac:dyDescent="0.25">
      <c r="A44" s="51" t="s">
        <v>246</v>
      </c>
      <c r="B44" s="10" t="s">
        <v>202</v>
      </c>
      <c r="C44" s="9">
        <f>D44+E44</f>
        <v>300</v>
      </c>
      <c r="D44" s="11">
        <f>SUM(F44:H44)</f>
        <v>150</v>
      </c>
      <c r="E44" s="11">
        <f>D44</f>
        <v>150</v>
      </c>
      <c r="F44" s="9"/>
      <c r="G44" s="9"/>
      <c r="H44" s="9">
        <v>150</v>
      </c>
      <c r="I44" s="9"/>
      <c r="J44" s="9" t="s">
        <v>363</v>
      </c>
      <c r="K44" s="9">
        <f>C44/30</f>
        <v>10</v>
      </c>
    </row>
    <row r="45" spans="1:11" ht="27.6" x14ac:dyDescent="0.25">
      <c r="A45" s="51" t="s">
        <v>247</v>
      </c>
      <c r="B45" s="10" t="s">
        <v>203</v>
      </c>
      <c r="C45" s="9">
        <f>D45+E45</f>
        <v>150</v>
      </c>
      <c r="D45" s="11">
        <f>SUM(F45:H45)</f>
        <v>75</v>
      </c>
      <c r="E45" s="11">
        <f>D45</f>
        <v>75</v>
      </c>
      <c r="F45" s="9">
        <v>30</v>
      </c>
      <c r="G45" s="9">
        <v>15</v>
      </c>
      <c r="H45" s="9">
        <v>30</v>
      </c>
      <c r="I45" s="9"/>
      <c r="J45" s="9" t="s">
        <v>24</v>
      </c>
      <c r="K45" s="9">
        <v>5</v>
      </c>
    </row>
    <row r="46" spans="1:11" x14ac:dyDescent="0.25">
      <c r="A46" s="51" t="s">
        <v>248</v>
      </c>
      <c r="B46" s="10" t="s">
        <v>208</v>
      </c>
      <c r="C46" s="9">
        <f>D46+E46</f>
        <v>150</v>
      </c>
      <c r="D46" s="11">
        <f>SUM(F46:H46)</f>
        <v>75</v>
      </c>
      <c r="E46" s="11">
        <f>D46</f>
        <v>75</v>
      </c>
      <c r="F46" s="9">
        <v>30</v>
      </c>
      <c r="G46" s="9">
        <v>45</v>
      </c>
      <c r="H46" s="9"/>
      <c r="I46" s="9"/>
      <c r="J46" s="9" t="s">
        <v>24</v>
      </c>
      <c r="K46" s="9">
        <v>5</v>
      </c>
    </row>
    <row r="47" spans="1:11" ht="16.2" customHeight="1" x14ac:dyDescent="0.25">
      <c r="A47" s="51" t="s">
        <v>249</v>
      </c>
      <c r="B47" s="10" t="s">
        <v>80</v>
      </c>
      <c r="C47" s="9">
        <f>D47+E47</f>
        <v>150</v>
      </c>
      <c r="D47" s="11">
        <f>SUM(F47:H47)</f>
        <v>75</v>
      </c>
      <c r="E47" s="11">
        <f>D47</f>
        <v>75</v>
      </c>
      <c r="F47" s="9">
        <v>30</v>
      </c>
      <c r="G47" s="9">
        <v>15</v>
      </c>
      <c r="H47" s="9">
        <v>30</v>
      </c>
      <c r="I47" s="9"/>
      <c r="J47" s="9" t="s">
        <v>24</v>
      </c>
      <c r="K47" s="9">
        <v>5</v>
      </c>
    </row>
    <row r="48" spans="1:11" ht="27.6" customHeight="1" x14ac:dyDescent="0.25">
      <c r="A48" s="99" t="s">
        <v>265</v>
      </c>
      <c r="B48" s="10" t="s">
        <v>206</v>
      </c>
      <c r="C48" s="9">
        <f>D48+E48</f>
        <v>150</v>
      </c>
      <c r="D48" s="11">
        <f>SUM(F48:H48)</f>
        <v>75</v>
      </c>
      <c r="E48" s="11">
        <f>D48</f>
        <v>75</v>
      </c>
      <c r="F48" s="9">
        <v>30</v>
      </c>
      <c r="G48" s="9">
        <v>30</v>
      </c>
      <c r="H48" s="9">
        <v>15</v>
      </c>
      <c r="I48" s="9"/>
      <c r="J48" s="9" t="s">
        <v>24</v>
      </c>
      <c r="K48" s="9">
        <v>5</v>
      </c>
    </row>
    <row r="49" spans="1:11" ht="13.8" customHeight="1" x14ac:dyDescent="0.25">
      <c r="A49" s="279"/>
      <c r="B49" s="282" t="s">
        <v>68</v>
      </c>
      <c r="C49" s="279">
        <f>SUM(C44:C48)</f>
        <v>900</v>
      </c>
      <c r="D49" s="279">
        <f t="shared" ref="D49:I49" si="3">SUM(D44:D48)</f>
        <v>450</v>
      </c>
      <c r="E49" s="279">
        <f t="shared" si="3"/>
        <v>450</v>
      </c>
      <c r="F49" s="12">
        <f t="shared" si="3"/>
        <v>120</v>
      </c>
      <c r="G49" s="12">
        <f t="shared" si="3"/>
        <v>105</v>
      </c>
      <c r="H49" s="12">
        <f t="shared" si="3"/>
        <v>225</v>
      </c>
      <c r="I49" s="12">
        <f t="shared" si="3"/>
        <v>0</v>
      </c>
      <c r="J49" s="279" t="s">
        <v>384</v>
      </c>
      <c r="K49" s="279">
        <f>SUM(K44:K48)</f>
        <v>30</v>
      </c>
    </row>
    <row r="50" spans="1:11" ht="13.8" customHeight="1" x14ac:dyDescent="0.25">
      <c r="A50" s="279"/>
      <c r="B50" s="282"/>
      <c r="C50" s="279"/>
      <c r="D50" s="279"/>
      <c r="E50" s="279"/>
      <c r="F50" s="285">
        <f>SUM(F49:H49)</f>
        <v>450</v>
      </c>
      <c r="G50" s="286"/>
      <c r="H50" s="286"/>
      <c r="I50" s="287"/>
      <c r="J50" s="279"/>
      <c r="K50" s="279"/>
    </row>
    <row r="51" spans="1:11" ht="13.8" customHeight="1" x14ac:dyDescent="0.25">
      <c r="A51" s="13"/>
      <c r="B51" s="14"/>
      <c r="C51" s="13"/>
      <c r="D51" s="13"/>
      <c r="E51" s="13"/>
      <c r="F51" s="13"/>
      <c r="G51" s="13"/>
      <c r="H51" s="13"/>
      <c r="I51" s="13"/>
      <c r="J51" s="13"/>
      <c r="K51" s="13"/>
    </row>
    <row r="53" spans="1:11" ht="16.2" x14ac:dyDescent="0.35">
      <c r="A53" s="15" t="s">
        <v>67</v>
      </c>
      <c r="K53" s="121" t="s">
        <v>205</v>
      </c>
    </row>
    <row r="54" spans="1:11" ht="37.200000000000003" customHeight="1" x14ac:dyDescent="0.25">
      <c r="A54" s="288" t="s">
        <v>11</v>
      </c>
      <c r="B54" s="279" t="s">
        <v>12</v>
      </c>
      <c r="C54" s="288" t="s">
        <v>13</v>
      </c>
      <c r="D54" s="288"/>
      <c r="E54" s="288"/>
      <c r="F54" s="288" t="s">
        <v>14</v>
      </c>
      <c r="G54" s="288"/>
      <c r="H54" s="288"/>
      <c r="I54" s="288"/>
      <c r="J54" s="289" t="s">
        <v>15</v>
      </c>
      <c r="K54" s="289" t="s">
        <v>16</v>
      </c>
    </row>
    <row r="55" spans="1:11" ht="87.6" x14ac:dyDescent="0.25">
      <c r="A55" s="288"/>
      <c r="B55" s="279"/>
      <c r="C55" s="7" t="s">
        <v>17</v>
      </c>
      <c r="D55" s="7" t="s">
        <v>18</v>
      </c>
      <c r="E55" s="7" t="s">
        <v>19</v>
      </c>
      <c r="F55" s="8" t="s">
        <v>20</v>
      </c>
      <c r="G55" s="8" t="s">
        <v>21</v>
      </c>
      <c r="H55" s="8" t="s">
        <v>198</v>
      </c>
      <c r="I55" s="8" t="s">
        <v>23</v>
      </c>
      <c r="J55" s="289"/>
      <c r="K55" s="289"/>
    </row>
    <row r="56" spans="1:11" ht="27.6" x14ac:dyDescent="0.25">
      <c r="A56" s="65" t="s">
        <v>224</v>
      </c>
      <c r="B56" s="10" t="s">
        <v>261</v>
      </c>
      <c r="C56" s="9">
        <f>D56+E56</f>
        <v>300</v>
      </c>
      <c r="D56" s="11">
        <f>SUM(F56:H56)</f>
        <v>150</v>
      </c>
      <c r="E56" s="11">
        <f>D56</f>
        <v>150</v>
      </c>
      <c r="F56" s="9"/>
      <c r="G56" s="9"/>
      <c r="H56" s="9">
        <v>150</v>
      </c>
      <c r="I56" s="9"/>
      <c r="J56" s="9" t="s">
        <v>363</v>
      </c>
      <c r="K56" s="9">
        <f>C56/30</f>
        <v>10</v>
      </c>
    </row>
    <row r="57" spans="1:11" ht="27.6" x14ac:dyDescent="0.25">
      <c r="A57" s="65" t="s">
        <v>223</v>
      </c>
      <c r="B57" s="10" t="s">
        <v>213</v>
      </c>
      <c r="C57" s="9">
        <f>D57+E57</f>
        <v>150</v>
      </c>
      <c r="D57" s="11">
        <f>SUM(F57:H57)</f>
        <v>75</v>
      </c>
      <c r="E57" s="11">
        <f>D57</f>
        <v>75</v>
      </c>
      <c r="F57" s="9">
        <v>30</v>
      </c>
      <c r="G57" s="9">
        <v>15</v>
      </c>
      <c r="H57" s="9">
        <v>30</v>
      </c>
      <c r="I57" s="9"/>
      <c r="J57" s="9" t="s">
        <v>24</v>
      </c>
      <c r="K57" s="9">
        <v>5</v>
      </c>
    </row>
    <row r="58" spans="1:11" x14ac:dyDescent="0.25">
      <c r="A58" s="65" t="s">
        <v>225</v>
      </c>
      <c r="B58" s="10" t="s">
        <v>214</v>
      </c>
      <c r="C58" s="9">
        <f>D58+E58</f>
        <v>150</v>
      </c>
      <c r="D58" s="11">
        <f>SUM(F58:H58)</f>
        <v>75</v>
      </c>
      <c r="E58" s="11">
        <f>D58</f>
        <v>75</v>
      </c>
      <c r="F58" s="9">
        <v>30</v>
      </c>
      <c r="G58" s="9">
        <v>15</v>
      </c>
      <c r="H58" s="9">
        <v>30</v>
      </c>
      <c r="I58" s="9"/>
      <c r="J58" s="9" t="s">
        <v>24</v>
      </c>
      <c r="K58" s="9">
        <v>5</v>
      </c>
    </row>
    <row r="59" spans="1:11" s="158" customFormat="1" x14ac:dyDescent="0.25">
      <c r="A59" s="51" t="s">
        <v>405</v>
      </c>
      <c r="B59" s="237" t="s">
        <v>59</v>
      </c>
      <c r="C59" s="53">
        <f>D59+E59</f>
        <v>150</v>
      </c>
      <c r="D59" s="11">
        <f>SUM(F59:H59)</f>
        <v>75</v>
      </c>
      <c r="E59" s="11">
        <f>D59</f>
        <v>75</v>
      </c>
      <c r="F59" s="53">
        <v>30</v>
      </c>
      <c r="G59" s="53">
        <v>30</v>
      </c>
      <c r="H59" s="53">
        <v>15</v>
      </c>
      <c r="I59" s="53"/>
      <c r="J59" s="53" t="s">
        <v>24</v>
      </c>
      <c r="K59" s="53">
        <v>5</v>
      </c>
    </row>
    <row r="60" spans="1:11" ht="41.4" x14ac:dyDescent="0.25">
      <c r="A60" s="100" t="s">
        <v>266</v>
      </c>
      <c r="B60" s="90" t="s">
        <v>218</v>
      </c>
      <c r="C60" s="9">
        <f>D60+E60</f>
        <v>150</v>
      </c>
      <c r="D60" s="11">
        <f>SUM(F60:H60)</f>
        <v>75</v>
      </c>
      <c r="E60" s="11">
        <f>D60</f>
        <v>75</v>
      </c>
      <c r="F60" s="9">
        <v>30</v>
      </c>
      <c r="G60" s="9">
        <v>30</v>
      </c>
      <c r="H60" s="9">
        <v>15</v>
      </c>
      <c r="I60" s="9"/>
      <c r="J60" s="9" t="s">
        <v>24</v>
      </c>
      <c r="K60" s="9">
        <v>5</v>
      </c>
    </row>
    <row r="61" spans="1:11" x14ac:dyDescent="0.25">
      <c r="A61" s="279"/>
      <c r="B61" s="282" t="s">
        <v>70</v>
      </c>
      <c r="C61" s="279">
        <f t="shared" ref="C61:I61" si="4">SUM(C56:C60)</f>
        <v>900</v>
      </c>
      <c r="D61" s="279">
        <f t="shared" si="4"/>
        <v>450</v>
      </c>
      <c r="E61" s="279">
        <f t="shared" si="4"/>
        <v>450</v>
      </c>
      <c r="F61" s="12">
        <f t="shared" si="4"/>
        <v>120</v>
      </c>
      <c r="G61" s="12">
        <f t="shared" si="4"/>
        <v>90</v>
      </c>
      <c r="H61" s="12">
        <f t="shared" si="4"/>
        <v>240</v>
      </c>
      <c r="I61" s="12">
        <f t="shared" si="4"/>
        <v>0</v>
      </c>
      <c r="J61" s="279" t="s">
        <v>384</v>
      </c>
      <c r="K61" s="279">
        <f>SUM(K56:K60)</f>
        <v>30</v>
      </c>
    </row>
    <row r="62" spans="1:11" x14ac:dyDescent="0.25">
      <c r="A62" s="279"/>
      <c r="B62" s="282"/>
      <c r="C62" s="279"/>
      <c r="D62" s="279"/>
      <c r="E62" s="279"/>
      <c r="F62" s="279">
        <f>SUM(F61:I61)</f>
        <v>450</v>
      </c>
      <c r="G62" s="279"/>
      <c r="H62" s="279"/>
      <c r="I62" s="279"/>
      <c r="J62" s="279"/>
      <c r="K62" s="279"/>
    </row>
    <row r="63" spans="1:11" ht="36" customHeight="1" x14ac:dyDescent="0.25">
      <c r="A63" s="157"/>
      <c r="B63" s="283" t="s">
        <v>365</v>
      </c>
      <c r="C63" s="283"/>
      <c r="D63" s="283"/>
      <c r="E63" s="283"/>
      <c r="F63" s="283"/>
      <c r="G63" s="283"/>
      <c r="H63" s="283"/>
      <c r="I63" s="283"/>
      <c r="J63" s="283"/>
      <c r="K63" s="284"/>
    </row>
    <row r="64" spans="1:11" x14ac:dyDescent="0.25">
      <c r="A64" s="280" t="s">
        <v>71</v>
      </c>
      <c r="B64" s="281"/>
      <c r="C64" s="12">
        <f t="shared" ref="C64:I64" si="5">C61+C49</f>
        <v>1800</v>
      </c>
      <c r="D64" s="118">
        <f t="shared" si="5"/>
        <v>900</v>
      </c>
      <c r="E64" s="118">
        <f t="shared" si="5"/>
        <v>900</v>
      </c>
      <c r="F64" s="118">
        <f t="shared" si="5"/>
        <v>240</v>
      </c>
      <c r="G64" s="118">
        <f t="shared" si="5"/>
        <v>195</v>
      </c>
      <c r="H64" s="118">
        <f t="shared" si="5"/>
        <v>465</v>
      </c>
      <c r="I64" s="118">
        <f t="shared" si="5"/>
        <v>0</v>
      </c>
      <c r="J64" s="118" t="s">
        <v>385</v>
      </c>
      <c r="K64" s="118">
        <f>K61+K49</f>
        <v>60</v>
      </c>
    </row>
    <row r="66" spans="1:11" x14ac:dyDescent="0.25">
      <c r="A66" s="296"/>
      <c r="B66" s="296"/>
      <c r="C66" s="296"/>
      <c r="D66" s="296"/>
      <c r="E66" s="296"/>
      <c r="F66" s="296"/>
      <c r="G66" s="296"/>
      <c r="H66" s="296"/>
      <c r="I66" s="296"/>
      <c r="J66" s="296"/>
      <c r="K66" s="296"/>
    </row>
    <row r="71" spans="1:11" ht="17.399999999999999" x14ac:dyDescent="0.3">
      <c r="A71" s="290" t="s">
        <v>96</v>
      </c>
      <c r="B71" s="290"/>
      <c r="C71" s="290"/>
      <c r="D71" s="290"/>
      <c r="E71" s="290"/>
      <c r="F71" s="290"/>
      <c r="G71" s="290"/>
      <c r="H71" s="290"/>
      <c r="I71" s="290"/>
      <c r="J71" s="290"/>
      <c r="K71" s="290"/>
    </row>
    <row r="72" spans="1:11" ht="16.2" x14ac:dyDescent="0.35">
      <c r="A72" s="15" t="s">
        <v>76</v>
      </c>
      <c r="K72" s="121" t="s">
        <v>207</v>
      </c>
    </row>
    <row r="73" spans="1:11" ht="32.4" customHeight="1" x14ac:dyDescent="0.25">
      <c r="A73" s="288" t="s">
        <v>11</v>
      </c>
      <c r="B73" s="279" t="s">
        <v>12</v>
      </c>
      <c r="C73" s="288" t="s">
        <v>13</v>
      </c>
      <c r="D73" s="288"/>
      <c r="E73" s="288"/>
      <c r="F73" s="288" t="s">
        <v>14</v>
      </c>
      <c r="G73" s="288"/>
      <c r="H73" s="288"/>
      <c r="I73" s="288"/>
      <c r="J73" s="289" t="s">
        <v>15</v>
      </c>
      <c r="K73" s="289" t="s">
        <v>16</v>
      </c>
    </row>
    <row r="74" spans="1:11" ht="87.6" x14ac:dyDescent="0.25">
      <c r="A74" s="288"/>
      <c r="B74" s="279"/>
      <c r="C74" s="7" t="s">
        <v>17</v>
      </c>
      <c r="D74" s="7" t="s">
        <v>18</v>
      </c>
      <c r="E74" s="7" t="s">
        <v>19</v>
      </c>
      <c r="F74" s="8" t="s">
        <v>20</v>
      </c>
      <c r="G74" s="130" t="s">
        <v>21</v>
      </c>
      <c r="H74" s="8" t="s">
        <v>198</v>
      </c>
      <c r="I74" s="8" t="s">
        <v>23</v>
      </c>
      <c r="J74" s="289"/>
      <c r="K74" s="289"/>
    </row>
    <row r="75" spans="1:11" ht="27.6" x14ac:dyDescent="0.25">
      <c r="A75" s="65" t="s">
        <v>250</v>
      </c>
      <c r="B75" s="10" t="s">
        <v>262</v>
      </c>
      <c r="C75" s="9">
        <f>D75+E75</f>
        <v>300</v>
      </c>
      <c r="D75" s="11">
        <f>SUM(F75:H75)</f>
        <v>150</v>
      </c>
      <c r="E75" s="11">
        <f>D75</f>
        <v>150</v>
      </c>
      <c r="F75" s="9"/>
      <c r="G75" s="9"/>
      <c r="H75" s="9">
        <v>150</v>
      </c>
      <c r="I75" s="9"/>
      <c r="J75" s="9" t="s">
        <v>363</v>
      </c>
      <c r="K75" s="9">
        <f>C75/30</f>
        <v>10</v>
      </c>
    </row>
    <row r="76" spans="1:11" x14ac:dyDescent="0.25">
      <c r="A76" s="65" t="s">
        <v>251</v>
      </c>
      <c r="B76" s="10" t="s">
        <v>81</v>
      </c>
      <c r="C76" s="9">
        <f>D76+E76</f>
        <v>150</v>
      </c>
      <c r="D76" s="11">
        <f>SUM(F76:H76)</f>
        <v>75</v>
      </c>
      <c r="E76" s="11">
        <f>D76</f>
        <v>75</v>
      </c>
      <c r="F76" s="9">
        <v>30</v>
      </c>
      <c r="G76" s="9">
        <v>15</v>
      </c>
      <c r="H76" s="9">
        <v>30</v>
      </c>
      <c r="I76" s="9"/>
      <c r="J76" s="9" t="s">
        <v>24</v>
      </c>
      <c r="K76" s="9">
        <v>5</v>
      </c>
    </row>
    <row r="77" spans="1:11" x14ac:dyDescent="0.25">
      <c r="A77" s="99" t="s">
        <v>252</v>
      </c>
      <c r="B77" s="10" t="s">
        <v>216</v>
      </c>
      <c r="C77" s="9">
        <f>D77+E77</f>
        <v>150</v>
      </c>
      <c r="D77" s="11">
        <f>SUM(F77:H77)</f>
        <v>75</v>
      </c>
      <c r="E77" s="11">
        <f>D77</f>
        <v>75</v>
      </c>
      <c r="F77" s="9">
        <v>30</v>
      </c>
      <c r="G77" s="9">
        <v>15</v>
      </c>
      <c r="H77" s="9">
        <v>30</v>
      </c>
      <c r="I77" s="9"/>
      <c r="J77" s="9" t="s">
        <v>24</v>
      </c>
      <c r="K77" s="9">
        <f>C77/30</f>
        <v>5</v>
      </c>
    </row>
    <row r="78" spans="1:11" s="226" customFormat="1" ht="30.6" customHeight="1" x14ac:dyDescent="0.25">
      <c r="A78" s="241" t="s">
        <v>406</v>
      </c>
      <c r="B78" s="242" t="s">
        <v>79</v>
      </c>
      <c r="C78" s="53">
        <f>D78+E78</f>
        <v>150</v>
      </c>
      <c r="D78" s="11">
        <f>SUM(F78:H78)</f>
        <v>75</v>
      </c>
      <c r="E78" s="11">
        <f>D78</f>
        <v>75</v>
      </c>
      <c r="F78" s="53">
        <v>45</v>
      </c>
      <c r="G78" s="53">
        <v>30</v>
      </c>
      <c r="H78" s="53"/>
      <c r="I78" s="53"/>
      <c r="J78" s="53" t="s">
        <v>24</v>
      </c>
      <c r="K78" s="53">
        <v>5</v>
      </c>
    </row>
    <row r="79" spans="1:11" ht="55.2" x14ac:dyDescent="0.25">
      <c r="A79" s="100" t="s">
        <v>276</v>
      </c>
      <c r="B79" s="10" t="s">
        <v>215</v>
      </c>
      <c r="C79" s="9">
        <f>D79+E79</f>
        <v>150</v>
      </c>
      <c r="D79" s="11">
        <f>SUM(F79:H79)</f>
        <v>75</v>
      </c>
      <c r="E79" s="11">
        <f>D79</f>
        <v>75</v>
      </c>
      <c r="F79" s="9">
        <v>30</v>
      </c>
      <c r="G79" s="9">
        <v>30</v>
      </c>
      <c r="H79" s="9">
        <v>15</v>
      </c>
      <c r="I79" s="9"/>
      <c r="J79" s="9" t="s">
        <v>24</v>
      </c>
      <c r="K79" s="9">
        <v>5</v>
      </c>
    </row>
    <row r="80" spans="1:11" x14ac:dyDescent="0.25">
      <c r="A80" s="279"/>
      <c r="B80" s="282" t="s">
        <v>77</v>
      </c>
      <c r="C80" s="279">
        <f t="shared" ref="C80:I80" si="6">SUM(C75:C79)</f>
        <v>900</v>
      </c>
      <c r="D80" s="279">
        <f t="shared" si="6"/>
        <v>450</v>
      </c>
      <c r="E80" s="279">
        <f t="shared" si="6"/>
        <v>450</v>
      </c>
      <c r="F80" s="12">
        <f>SUM(F75:F79)</f>
        <v>135</v>
      </c>
      <c r="G80" s="118">
        <f t="shared" si="6"/>
        <v>90</v>
      </c>
      <c r="H80" s="118">
        <f t="shared" si="6"/>
        <v>225</v>
      </c>
      <c r="I80" s="118">
        <f t="shared" si="6"/>
        <v>0</v>
      </c>
      <c r="J80" s="279" t="s">
        <v>384</v>
      </c>
      <c r="K80" s="279">
        <f>SUM(K75:K79)</f>
        <v>30</v>
      </c>
    </row>
    <row r="81" spans="1:11" x14ac:dyDescent="0.25">
      <c r="A81" s="279"/>
      <c r="B81" s="282"/>
      <c r="C81" s="279"/>
      <c r="D81" s="279"/>
      <c r="E81" s="279"/>
      <c r="F81" s="285">
        <f>SUM(F80:I80)</f>
        <v>450</v>
      </c>
      <c r="G81" s="286"/>
      <c r="H81" s="286"/>
      <c r="I81" s="287"/>
      <c r="J81" s="279"/>
      <c r="K81" s="279"/>
    </row>
    <row r="82" spans="1:11" x14ac:dyDescent="0.25">
      <c r="A82" s="13"/>
      <c r="B82" s="14"/>
      <c r="C82" s="13"/>
      <c r="D82" s="13"/>
      <c r="E82" s="13"/>
      <c r="F82" s="13"/>
      <c r="G82" s="13"/>
      <c r="H82" s="13"/>
      <c r="I82" s="13"/>
      <c r="J82" s="13"/>
      <c r="K82" s="13"/>
    </row>
    <row r="83" spans="1:11" x14ac:dyDescent="0.25">
      <c r="A83" s="13"/>
      <c r="B83" s="14"/>
      <c r="C83" s="13"/>
      <c r="D83" s="13"/>
      <c r="E83" s="13"/>
      <c r="F83" s="13"/>
      <c r="G83" s="13"/>
      <c r="H83" s="13"/>
      <c r="I83" s="13"/>
      <c r="J83" s="13"/>
      <c r="K83" s="13"/>
    </row>
    <row r="85" spans="1:11" ht="16.2" x14ac:dyDescent="0.35">
      <c r="A85" s="15" t="s">
        <v>78</v>
      </c>
      <c r="K85" s="121" t="s">
        <v>88</v>
      </c>
    </row>
    <row r="86" spans="1:11" ht="31.8" customHeight="1" x14ac:dyDescent="0.25">
      <c r="A86" s="288" t="s">
        <v>11</v>
      </c>
      <c r="B86" s="279" t="s">
        <v>12</v>
      </c>
      <c r="C86" s="288" t="s">
        <v>13</v>
      </c>
      <c r="D86" s="288"/>
      <c r="E86" s="288"/>
      <c r="F86" s="288" t="s">
        <v>14</v>
      </c>
      <c r="G86" s="288"/>
      <c r="H86" s="288"/>
      <c r="I86" s="288"/>
      <c r="J86" s="289" t="s">
        <v>15</v>
      </c>
      <c r="K86" s="289" t="s">
        <v>16</v>
      </c>
    </row>
    <row r="87" spans="1:11" ht="87.6" x14ac:dyDescent="0.25">
      <c r="A87" s="288"/>
      <c r="B87" s="279"/>
      <c r="C87" s="7" t="s">
        <v>17</v>
      </c>
      <c r="D87" s="7" t="s">
        <v>18</v>
      </c>
      <c r="E87" s="7" t="s">
        <v>19</v>
      </c>
      <c r="F87" s="8" t="s">
        <v>20</v>
      </c>
      <c r="G87" s="130" t="s">
        <v>21</v>
      </c>
      <c r="H87" s="8" t="s">
        <v>198</v>
      </c>
      <c r="I87" s="8" t="s">
        <v>23</v>
      </c>
      <c r="J87" s="289"/>
      <c r="K87" s="289"/>
    </row>
    <row r="88" spans="1:11" x14ac:dyDescent="0.25">
      <c r="A88" s="65" t="s">
        <v>244</v>
      </c>
      <c r="B88" s="10" t="s">
        <v>211</v>
      </c>
      <c r="C88" s="9">
        <f>D88+E88</f>
        <v>300</v>
      </c>
      <c r="D88" s="11">
        <f>SUM(F88:H88)</f>
        <v>150</v>
      </c>
      <c r="E88" s="11">
        <f>D88</f>
        <v>150</v>
      </c>
      <c r="F88" s="9"/>
      <c r="G88" s="9"/>
      <c r="H88" s="9">
        <v>150</v>
      </c>
      <c r="I88" s="9"/>
      <c r="J88" s="9" t="s">
        <v>363</v>
      </c>
      <c r="K88" s="9">
        <f>C88/30</f>
        <v>10</v>
      </c>
    </row>
    <row r="89" spans="1:11" x14ac:dyDescent="0.25">
      <c r="A89" s="65" t="s">
        <v>245</v>
      </c>
      <c r="B89" s="10" t="s">
        <v>210</v>
      </c>
      <c r="C89" s="9">
        <f>D89+E89</f>
        <v>150</v>
      </c>
      <c r="D89" s="11">
        <f>SUM(F89:H89)</f>
        <v>75</v>
      </c>
      <c r="E89" s="11">
        <f>D89</f>
        <v>75</v>
      </c>
      <c r="F89" s="9">
        <v>30</v>
      </c>
      <c r="G89" s="9">
        <v>15</v>
      </c>
      <c r="H89" s="9">
        <v>30</v>
      </c>
      <c r="I89" s="9"/>
      <c r="J89" s="9" t="s">
        <v>24</v>
      </c>
      <c r="K89" s="9">
        <v>5</v>
      </c>
    </row>
    <row r="90" spans="1:11" x14ac:dyDescent="0.25">
      <c r="A90" s="100" t="s">
        <v>226</v>
      </c>
      <c r="B90" s="10" t="s">
        <v>189</v>
      </c>
      <c r="C90" s="9">
        <f>D90+E90</f>
        <v>150</v>
      </c>
      <c r="D90" s="11">
        <f>SUM(F90:H90)</f>
        <v>75</v>
      </c>
      <c r="E90" s="11">
        <f>D90</f>
        <v>75</v>
      </c>
      <c r="F90" s="9">
        <v>30</v>
      </c>
      <c r="G90" s="9">
        <v>30</v>
      </c>
      <c r="H90" s="9">
        <v>15</v>
      </c>
      <c r="I90" s="9"/>
      <c r="J90" s="9" t="s">
        <v>24</v>
      </c>
      <c r="K90" s="9">
        <v>5</v>
      </c>
    </row>
    <row r="91" spans="1:11" ht="27.6" x14ac:dyDescent="0.25">
      <c r="A91" s="99" t="s">
        <v>268</v>
      </c>
      <c r="B91" s="10" t="s">
        <v>219</v>
      </c>
      <c r="C91" s="9">
        <f>D91+E91</f>
        <v>150</v>
      </c>
      <c r="D91" s="11">
        <f>SUM(F91:H91)</f>
        <v>75</v>
      </c>
      <c r="E91" s="11">
        <f>D91</f>
        <v>75</v>
      </c>
      <c r="F91" s="9">
        <v>30</v>
      </c>
      <c r="G91" s="9">
        <v>15</v>
      </c>
      <c r="H91" s="9">
        <v>30</v>
      </c>
      <c r="I91" s="9"/>
      <c r="J91" s="9" t="s">
        <v>24</v>
      </c>
      <c r="K91" s="9">
        <v>5</v>
      </c>
    </row>
    <row r="92" spans="1:11" ht="40.799999999999997" customHeight="1" x14ac:dyDescent="0.25">
      <c r="A92" s="99" t="s">
        <v>269</v>
      </c>
      <c r="B92" s="10" t="s">
        <v>209</v>
      </c>
      <c r="C92" s="9">
        <f>D92+E92</f>
        <v>150</v>
      </c>
      <c r="D92" s="11">
        <f>SUM(F92:H92)</f>
        <v>75</v>
      </c>
      <c r="E92" s="11">
        <f>D92</f>
        <v>75</v>
      </c>
      <c r="F92" s="9">
        <v>30</v>
      </c>
      <c r="G92" s="9">
        <v>15</v>
      </c>
      <c r="H92" s="9">
        <v>30</v>
      </c>
      <c r="I92" s="9"/>
      <c r="J92" s="9" t="s">
        <v>24</v>
      </c>
      <c r="K92" s="9">
        <v>5</v>
      </c>
    </row>
    <row r="93" spans="1:11" x14ac:dyDescent="0.25">
      <c r="A93" s="279"/>
      <c r="B93" s="282" t="s">
        <v>85</v>
      </c>
      <c r="C93" s="279">
        <f t="shared" ref="C93:I93" si="7">SUM(C88:C92)</f>
        <v>900</v>
      </c>
      <c r="D93" s="279">
        <f t="shared" si="7"/>
        <v>450</v>
      </c>
      <c r="E93" s="279">
        <f t="shared" si="7"/>
        <v>450</v>
      </c>
      <c r="F93" s="12">
        <f t="shared" si="7"/>
        <v>120</v>
      </c>
      <c r="G93" s="105">
        <f t="shared" si="7"/>
        <v>75</v>
      </c>
      <c r="H93" s="105">
        <f t="shared" si="7"/>
        <v>255</v>
      </c>
      <c r="I93" s="105">
        <f t="shared" si="7"/>
        <v>0</v>
      </c>
      <c r="J93" s="279" t="s">
        <v>384</v>
      </c>
      <c r="K93" s="279">
        <f>SUM(K88:K92)</f>
        <v>30</v>
      </c>
    </row>
    <row r="94" spans="1:11" x14ac:dyDescent="0.25">
      <c r="A94" s="279"/>
      <c r="B94" s="282"/>
      <c r="C94" s="279"/>
      <c r="D94" s="279"/>
      <c r="E94" s="279"/>
      <c r="F94" s="279">
        <f>SUM(F93:H93)</f>
        <v>450</v>
      </c>
      <c r="G94" s="279"/>
      <c r="H94" s="279"/>
      <c r="I94" s="279"/>
      <c r="J94" s="279"/>
      <c r="K94" s="279"/>
    </row>
    <row r="95" spans="1:11" ht="35.4" customHeight="1" x14ac:dyDescent="0.25">
      <c r="A95" s="170"/>
      <c r="B95" s="283" t="s">
        <v>364</v>
      </c>
      <c r="C95" s="283"/>
      <c r="D95" s="283"/>
      <c r="E95" s="283"/>
      <c r="F95" s="283"/>
      <c r="G95" s="283"/>
      <c r="H95" s="283"/>
      <c r="I95" s="283"/>
      <c r="J95" s="283"/>
      <c r="K95" s="284"/>
    </row>
    <row r="96" spans="1:11" x14ac:dyDescent="0.25">
      <c r="A96" s="280" t="s">
        <v>83</v>
      </c>
      <c r="B96" s="281"/>
      <c r="C96" s="118">
        <f t="shared" ref="C96:I96" si="8">C93+C80</f>
        <v>1800</v>
      </c>
      <c r="D96" s="118">
        <f t="shared" si="8"/>
        <v>900</v>
      </c>
      <c r="E96" s="118">
        <f t="shared" si="8"/>
        <v>900</v>
      </c>
      <c r="F96" s="118">
        <f t="shared" si="8"/>
        <v>255</v>
      </c>
      <c r="G96" s="118">
        <f t="shared" si="8"/>
        <v>165</v>
      </c>
      <c r="H96" s="118">
        <f t="shared" si="8"/>
        <v>480</v>
      </c>
      <c r="I96" s="118">
        <f t="shared" si="8"/>
        <v>0</v>
      </c>
      <c r="J96" s="118" t="s">
        <v>385</v>
      </c>
      <c r="K96" s="118">
        <f>K93+K80</f>
        <v>60</v>
      </c>
    </row>
    <row r="103" spans="1:11" x14ac:dyDescent="0.25">
      <c r="A103" s="296"/>
      <c r="B103" s="296"/>
      <c r="C103" s="296"/>
      <c r="D103" s="296"/>
      <c r="E103" s="296"/>
      <c r="F103" s="296"/>
      <c r="G103" s="296"/>
      <c r="H103" s="296"/>
      <c r="I103" s="296"/>
      <c r="J103" s="296"/>
      <c r="K103" s="296"/>
    </row>
    <row r="104" spans="1:11" ht="17.399999999999999" x14ac:dyDescent="0.3">
      <c r="A104" s="317" t="s">
        <v>97</v>
      </c>
      <c r="B104" s="317"/>
      <c r="C104" s="317"/>
      <c r="D104" s="317"/>
      <c r="E104" s="317"/>
      <c r="F104" s="317"/>
      <c r="G104" s="317"/>
      <c r="H104" s="317"/>
      <c r="I104" s="317"/>
      <c r="J104" s="317"/>
      <c r="K104" s="317"/>
    </row>
    <row r="105" spans="1:11" ht="31.8" customHeight="1" x14ac:dyDescent="0.3">
      <c r="A105" s="232" t="s">
        <v>84</v>
      </c>
      <c r="B105" s="233"/>
      <c r="C105" s="233"/>
      <c r="D105" s="233"/>
      <c r="E105" s="233"/>
      <c r="F105" s="233"/>
      <c r="G105" s="233"/>
      <c r="H105" s="233"/>
      <c r="I105" s="233"/>
      <c r="J105" s="233"/>
      <c r="K105" s="234" t="s">
        <v>212</v>
      </c>
    </row>
    <row r="106" spans="1:11" ht="14.4" x14ac:dyDescent="0.25">
      <c r="A106" s="318" t="s">
        <v>11</v>
      </c>
      <c r="B106" s="319" t="s">
        <v>12</v>
      </c>
      <c r="C106" s="318" t="s">
        <v>13</v>
      </c>
      <c r="D106" s="318"/>
      <c r="E106" s="318"/>
      <c r="F106" s="318" t="s">
        <v>14</v>
      </c>
      <c r="G106" s="318"/>
      <c r="H106" s="318"/>
      <c r="I106" s="318"/>
      <c r="J106" s="320" t="s">
        <v>15</v>
      </c>
      <c r="K106" s="320" t="s">
        <v>16</v>
      </c>
    </row>
    <row r="107" spans="1:11" ht="87.6" x14ac:dyDescent="0.25">
      <c r="A107" s="318"/>
      <c r="B107" s="319"/>
      <c r="C107" s="235" t="s">
        <v>17</v>
      </c>
      <c r="D107" s="235" t="s">
        <v>18</v>
      </c>
      <c r="E107" s="235" t="s">
        <v>19</v>
      </c>
      <c r="F107" s="236" t="s">
        <v>20</v>
      </c>
      <c r="G107" s="236" t="s">
        <v>21</v>
      </c>
      <c r="H107" s="236" t="s">
        <v>198</v>
      </c>
      <c r="I107" s="236" t="s">
        <v>23</v>
      </c>
      <c r="J107" s="320"/>
      <c r="K107" s="320"/>
    </row>
    <row r="108" spans="1:11" ht="27.6" x14ac:dyDescent="0.25">
      <c r="A108" s="65" t="s">
        <v>277</v>
      </c>
      <c r="B108" s="237" t="s">
        <v>87</v>
      </c>
      <c r="C108" s="53">
        <f>D108+E108</f>
        <v>240</v>
      </c>
      <c r="D108" s="11">
        <f>SUM(F108:H108)</f>
        <v>120</v>
      </c>
      <c r="E108" s="11">
        <f>D108</f>
        <v>120</v>
      </c>
      <c r="F108" s="53"/>
      <c r="G108" s="53"/>
      <c r="H108" s="53">
        <v>120</v>
      </c>
      <c r="I108" s="53"/>
      <c r="J108" s="53" t="s">
        <v>363</v>
      </c>
      <c r="K108" s="53">
        <f>C108/30</f>
        <v>8</v>
      </c>
    </row>
    <row r="109" spans="1:11" ht="27.6" x14ac:dyDescent="0.25">
      <c r="A109" s="65" t="s">
        <v>253</v>
      </c>
      <c r="B109" s="237" t="s">
        <v>89</v>
      </c>
      <c r="C109" s="53">
        <f>D109+E109</f>
        <v>150</v>
      </c>
      <c r="D109" s="11">
        <f>SUM(F109:H109)</f>
        <v>75</v>
      </c>
      <c r="E109" s="11">
        <f>D109</f>
        <v>75</v>
      </c>
      <c r="F109" s="53">
        <v>30</v>
      </c>
      <c r="G109" s="53">
        <v>15</v>
      </c>
      <c r="H109" s="53">
        <v>30</v>
      </c>
      <c r="I109" s="53"/>
      <c r="J109" s="53" t="s">
        <v>24</v>
      </c>
      <c r="K109" s="53">
        <v>5</v>
      </c>
    </row>
    <row r="110" spans="1:11" ht="41.4" x14ac:dyDescent="0.25">
      <c r="A110" s="100" t="s">
        <v>236</v>
      </c>
      <c r="B110" s="237" t="s">
        <v>409</v>
      </c>
      <c r="C110" s="53">
        <f>D110+E110</f>
        <v>180</v>
      </c>
      <c r="D110" s="11">
        <f>SUM(F110:H110)</f>
        <v>90</v>
      </c>
      <c r="E110" s="11">
        <f>D110</f>
        <v>90</v>
      </c>
      <c r="F110" s="53">
        <v>30</v>
      </c>
      <c r="G110" s="53">
        <v>30</v>
      </c>
      <c r="H110" s="53">
        <v>30</v>
      </c>
      <c r="I110" s="53"/>
      <c r="J110" s="53" t="s">
        <v>24</v>
      </c>
      <c r="K110" s="53">
        <v>6</v>
      </c>
    </row>
    <row r="111" spans="1:11" ht="27.6" x14ac:dyDescent="0.25">
      <c r="A111" s="99" t="s">
        <v>237</v>
      </c>
      <c r="B111" s="237" t="s">
        <v>410</v>
      </c>
      <c r="C111" s="53">
        <f>D111+E111</f>
        <v>180</v>
      </c>
      <c r="D111" s="11">
        <f>SUM(F111:H111)</f>
        <v>90</v>
      </c>
      <c r="E111" s="11">
        <f>D111</f>
        <v>90</v>
      </c>
      <c r="F111" s="53">
        <v>30</v>
      </c>
      <c r="G111" s="53">
        <v>30</v>
      </c>
      <c r="H111" s="53">
        <v>30</v>
      </c>
      <c r="I111" s="53"/>
      <c r="J111" s="53" t="s">
        <v>24</v>
      </c>
      <c r="K111" s="53">
        <v>6</v>
      </c>
    </row>
    <row r="112" spans="1:11" ht="41.4" x14ac:dyDescent="0.25">
      <c r="A112" s="100" t="s">
        <v>270</v>
      </c>
      <c r="B112" s="237" t="s">
        <v>192</v>
      </c>
      <c r="C112" s="53">
        <f>D112+E112</f>
        <v>150</v>
      </c>
      <c r="D112" s="11">
        <f>SUM(F112:H112)</f>
        <v>75</v>
      </c>
      <c r="E112" s="11">
        <f>D112</f>
        <v>75</v>
      </c>
      <c r="F112" s="53">
        <v>30</v>
      </c>
      <c r="G112" s="53">
        <v>30</v>
      </c>
      <c r="H112" s="53">
        <v>15</v>
      </c>
      <c r="I112" s="53"/>
      <c r="J112" s="53" t="s">
        <v>24</v>
      </c>
      <c r="K112" s="53">
        <v>5</v>
      </c>
    </row>
    <row r="113" spans="1:11" x14ac:dyDescent="0.25">
      <c r="A113" s="319"/>
      <c r="B113" s="326" t="s">
        <v>86</v>
      </c>
      <c r="C113" s="319">
        <f t="shared" ref="C113:I113" si="9">SUM(C108:C112)</f>
        <v>900</v>
      </c>
      <c r="D113" s="319">
        <f t="shared" si="9"/>
        <v>450</v>
      </c>
      <c r="E113" s="319">
        <f t="shared" si="9"/>
        <v>450</v>
      </c>
      <c r="F113" s="201">
        <f t="shared" si="9"/>
        <v>120</v>
      </c>
      <c r="G113" s="201">
        <f t="shared" si="9"/>
        <v>105</v>
      </c>
      <c r="H113" s="201">
        <f t="shared" si="9"/>
        <v>225</v>
      </c>
      <c r="I113" s="201">
        <f t="shared" si="9"/>
        <v>0</v>
      </c>
      <c r="J113" s="319" t="s">
        <v>384</v>
      </c>
      <c r="K113" s="319">
        <f>SUM(K108:K112)</f>
        <v>30</v>
      </c>
    </row>
    <row r="114" spans="1:11" x14ac:dyDescent="0.25">
      <c r="A114" s="319"/>
      <c r="B114" s="326"/>
      <c r="C114" s="319"/>
      <c r="D114" s="319"/>
      <c r="E114" s="319"/>
      <c r="F114" s="323">
        <f>SUM(F113:H113)</f>
        <v>450</v>
      </c>
      <c r="G114" s="324"/>
      <c r="H114" s="324"/>
      <c r="I114" s="325"/>
      <c r="J114" s="319"/>
      <c r="K114" s="319"/>
    </row>
    <row r="115" spans="1:11" x14ac:dyDescent="0.25">
      <c r="A115" s="13"/>
      <c r="B115" s="14"/>
      <c r="C115" s="13"/>
      <c r="D115" s="13"/>
      <c r="E115" s="13"/>
      <c r="F115" s="13"/>
      <c r="G115" s="13"/>
      <c r="H115" s="13"/>
      <c r="I115" s="13"/>
      <c r="J115" s="13"/>
      <c r="K115" s="13"/>
    </row>
    <row r="117" spans="1:11" ht="32.4" customHeight="1" x14ac:dyDescent="0.35">
      <c r="A117" s="15" t="s">
        <v>90</v>
      </c>
      <c r="K117" s="121" t="s">
        <v>222</v>
      </c>
    </row>
    <row r="118" spans="1:11" ht="14.4" x14ac:dyDescent="0.25">
      <c r="A118" s="288" t="s">
        <v>11</v>
      </c>
      <c r="B118" s="279" t="s">
        <v>12</v>
      </c>
      <c r="C118" s="288" t="s">
        <v>13</v>
      </c>
      <c r="D118" s="288"/>
      <c r="E118" s="288"/>
      <c r="F118" s="288" t="s">
        <v>14</v>
      </c>
      <c r="G118" s="288"/>
      <c r="H118" s="288"/>
      <c r="I118" s="288"/>
      <c r="J118" s="289" t="s">
        <v>15</v>
      </c>
      <c r="K118" s="289" t="s">
        <v>16</v>
      </c>
    </row>
    <row r="119" spans="1:11" ht="87.6" x14ac:dyDescent="0.25">
      <c r="A119" s="288"/>
      <c r="B119" s="279"/>
      <c r="C119" s="7" t="s">
        <v>17</v>
      </c>
      <c r="D119" s="7" t="s">
        <v>18</v>
      </c>
      <c r="E119" s="7" t="s">
        <v>19</v>
      </c>
      <c r="F119" s="8" t="s">
        <v>20</v>
      </c>
      <c r="G119" s="130" t="s">
        <v>21</v>
      </c>
      <c r="H119" s="8" t="s">
        <v>198</v>
      </c>
      <c r="I119" s="8" t="s">
        <v>23</v>
      </c>
      <c r="J119" s="289"/>
      <c r="K119" s="289"/>
    </row>
    <row r="120" spans="1:11" ht="45" customHeight="1" x14ac:dyDescent="0.25">
      <c r="A120" s="100" t="s">
        <v>271</v>
      </c>
      <c r="B120" s="10" t="s">
        <v>233</v>
      </c>
      <c r="C120" s="9">
        <f>D120+E120</f>
        <v>150</v>
      </c>
      <c r="D120" s="11">
        <f>SUM(F120:H120)</f>
        <v>75</v>
      </c>
      <c r="E120" s="11">
        <f>D120</f>
        <v>75</v>
      </c>
      <c r="F120" s="9">
        <v>30</v>
      </c>
      <c r="G120" s="9">
        <v>45</v>
      </c>
      <c r="H120" s="9"/>
      <c r="I120" s="9"/>
      <c r="J120" s="9" t="s">
        <v>24</v>
      </c>
      <c r="K120" s="9">
        <v>5</v>
      </c>
    </row>
    <row r="121" spans="1:11" ht="41.4" x14ac:dyDescent="0.25">
      <c r="A121" s="100" t="s">
        <v>272</v>
      </c>
      <c r="B121" s="10" t="s">
        <v>323</v>
      </c>
      <c r="C121" s="9">
        <f>D121+E121</f>
        <v>150</v>
      </c>
      <c r="D121" s="11">
        <f>SUM(F121:H121)</f>
        <v>75</v>
      </c>
      <c r="E121" s="11">
        <f>D121</f>
        <v>75</v>
      </c>
      <c r="F121" s="9">
        <v>30</v>
      </c>
      <c r="G121" s="9">
        <v>45</v>
      </c>
      <c r="H121" s="9"/>
      <c r="I121" s="9"/>
      <c r="J121" s="9" t="s">
        <v>24</v>
      </c>
      <c r="K121" s="9">
        <v>5</v>
      </c>
    </row>
    <row r="122" spans="1:11" x14ac:dyDescent="0.25">
      <c r="A122" s="65" t="s">
        <v>273</v>
      </c>
      <c r="B122" s="181" t="s">
        <v>381</v>
      </c>
      <c r="C122" s="9">
        <v>450</v>
      </c>
      <c r="D122" s="11"/>
      <c r="E122" s="11">
        <v>450</v>
      </c>
      <c r="F122" s="9"/>
      <c r="G122" s="9"/>
      <c r="H122" s="9"/>
      <c r="I122" s="9"/>
      <c r="J122" s="9" t="s">
        <v>24</v>
      </c>
      <c r="K122" s="9">
        <v>15</v>
      </c>
    </row>
    <row r="123" spans="1:11" ht="41.4" customHeight="1" x14ac:dyDescent="0.25">
      <c r="A123" s="65" t="s">
        <v>274</v>
      </c>
      <c r="B123" s="10" t="s">
        <v>190</v>
      </c>
      <c r="C123" s="9">
        <f>D123+E123</f>
        <v>120</v>
      </c>
      <c r="D123" s="11"/>
      <c r="E123" s="11">
        <v>120</v>
      </c>
      <c r="F123" s="9"/>
      <c r="G123" s="9"/>
      <c r="H123" s="9"/>
      <c r="I123" s="9"/>
      <c r="J123" s="9" t="s">
        <v>24</v>
      </c>
      <c r="K123" s="9">
        <f>C123/30</f>
        <v>4</v>
      </c>
    </row>
    <row r="124" spans="1:11" x14ac:dyDescent="0.25">
      <c r="A124" s="65" t="s">
        <v>275</v>
      </c>
      <c r="B124" s="10" t="s">
        <v>120</v>
      </c>
      <c r="C124" s="9">
        <f>D124+E124</f>
        <v>30</v>
      </c>
      <c r="D124" s="11"/>
      <c r="E124" s="11">
        <v>30</v>
      </c>
      <c r="F124" s="9"/>
      <c r="G124" s="9"/>
      <c r="H124" s="9"/>
      <c r="I124" s="9"/>
      <c r="J124" s="9" t="s">
        <v>24</v>
      </c>
      <c r="K124" s="9">
        <f>C124/30</f>
        <v>1</v>
      </c>
    </row>
    <row r="125" spans="1:11" x14ac:dyDescent="0.25">
      <c r="A125" s="16"/>
      <c r="B125" s="17" t="s">
        <v>92</v>
      </c>
      <c r="C125" s="16">
        <f>SUM(C120:C124)</f>
        <v>900</v>
      </c>
      <c r="D125" s="131">
        <f t="shared" ref="D125:I125" si="10">SUM(D120:D124)</f>
        <v>150</v>
      </c>
      <c r="E125" s="131">
        <f t="shared" si="10"/>
        <v>750</v>
      </c>
      <c r="F125" s="131">
        <f t="shared" si="10"/>
        <v>60</v>
      </c>
      <c r="G125" s="131">
        <f t="shared" si="10"/>
        <v>90</v>
      </c>
      <c r="H125" s="131">
        <f t="shared" si="10"/>
        <v>0</v>
      </c>
      <c r="I125" s="131">
        <f t="shared" si="10"/>
        <v>0</v>
      </c>
      <c r="J125" s="16" t="s">
        <v>242</v>
      </c>
      <c r="K125" s="16">
        <f>SUM(K120:K124)</f>
        <v>30</v>
      </c>
    </row>
    <row r="126" spans="1:11" x14ac:dyDescent="0.25">
      <c r="A126" s="280" t="s">
        <v>91</v>
      </c>
      <c r="B126" s="281"/>
      <c r="C126" s="12">
        <f t="shared" ref="C126:I126" si="11">C125+C113</f>
        <v>1800</v>
      </c>
      <c r="D126" s="12">
        <f t="shared" si="11"/>
        <v>600</v>
      </c>
      <c r="E126" s="12">
        <f t="shared" si="11"/>
        <v>1200</v>
      </c>
      <c r="F126" s="12">
        <f t="shared" si="11"/>
        <v>180</v>
      </c>
      <c r="G126" s="12">
        <f t="shared" si="11"/>
        <v>195</v>
      </c>
      <c r="H126" s="12">
        <f t="shared" si="11"/>
        <v>225</v>
      </c>
      <c r="I126" s="12">
        <f t="shared" si="11"/>
        <v>0</v>
      </c>
      <c r="J126" s="12" t="s">
        <v>386</v>
      </c>
      <c r="K126" s="12">
        <f>K125+K113</f>
        <v>60</v>
      </c>
    </row>
    <row r="127" spans="1:11" x14ac:dyDescent="0.25">
      <c r="A127" s="24"/>
      <c r="B127" s="22"/>
      <c r="C127" s="22"/>
      <c r="D127" s="22"/>
      <c r="E127" s="22"/>
      <c r="F127" s="22"/>
      <c r="G127" s="22"/>
      <c r="H127" s="22"/>
      <c r="I127" s="22"/>
      <c r="J127" s="22"/>
      <c r="K127" s="23"/>
    </row>
    <row r="128" spans="1:11" x14ac:dyDescent="0.25">
      <c r="A128" s="321" t="s">
        <v>93</v>
      </c>
      <c r="B128" s="322"/>
      <c r="C128" s="18">
        <f t="shared" ref="C128:I128" si="12">C126+C96+C64+C35</f>
        <v>7200</v>
      </c>
      <c r="D128" s="18">
        <f t="shared" si="12"/>
        <v>3300</v>
      </c>
      <c r="E128" s="18">
        <f t="shared" si="12"/>
        <v>3900</v>
      </c>
      <c r="F128" s="107">
        <f t="shared" si="12"/>
        <v>1020</v>
      </c>
      <c r="G128" s="18">
        <f t="shared" si="12"/>
        <v>840</v>
      </c>
      <c r="H128" s="125">
        <f t="shared" si="12"/>
        <v>1440</v>
      </c>
      <c r="I128" s="25">
        <f t="shared" si="12"/>
        <v>0</v>
      </c>
      <c r="J128" s="25" t="s">
        <v>407</v>
      </c>
      <c r="K128" s="18">
        <f>K126+K96+K64+K35</f>
        <v>240</v>
      </c>
    </row>
  </sheetData>
  <mergeCells count="133">
    <mergeCell ref="J23:J24"/>
    <mergeCell ref="K23:K24"/>
    <mergeCell ref="A33:A34"/>
    <mergeCell ref="B33:B34"/>
    <mergeCell ref="C33:C34"/>
    <mergeCell ref="D33:D34"/>
    <mergeCell ref="E33:E34"/>
    <mergeCell ref="J33:J34"/>
    <mergeCell ref="K33:K34"/>
    <mergeCell ref="F34:I34"/>
    <mergeCell ref="A4:K4"/>
    <mergeCell ref="A5:K5"/>
    <mergeCell ref="A6:A7"/>
    <mergeCell ref="B6:B7"/>
    <mergeCell ref="C6:E6"/>
    <mergeCell ref="F6:I6"/>
    <mergeCell ref="J6:J7"/>
    <mergeCell ref="K6:K7"/>
    <mergeCell ref="C13:C14"/>
    <mergeCell ref="D13:D14"/>
    <mergeCell ref="E13:E14"/>
    <mergeCell ref="F13:F14"/>
    <mergeCell ref="G13:G14"/>
    <mergeCell ref="H13:H14"/>
    <mergeCell ref="I13:I14"/>
    <mergeCell ref="J13:J14"/>
    <mergeCell ref="K13:K14"/>
    <mergeCell ref="A126:B126"/>
    <mergeCell ref="A128:B128"/>
    <mergeCell ref="J113:J114"/>
    <mergeCell ref="K113:K114"/>
    <mergeCell ref="F114:I114"/>
    <mergeCell ref="A118:A119"/>
    <mergeCell ref="B118:B119"/>
    <mergeCell ref="C118:E118"/>
    <mergeCell ref="F118:I118"/>
    <mergeCell ref="J118:J119"/>
    <mergeCell ref="K118:K119"/>
    <mergeCell ref="A113:A114"/>
    <mergeCell ref="B113:B114"/>
    <mergeCell ref="C113:C114"/>
    <mergeCell ref="D113:D114"/>
    <mergeCell ref="E113:E114"/>
    <mergeCell ref="A104:K104"/>
    <mergeCell ref="A106:A107"/>
    <mergeCell ref="B106:B107"/>
    <mergeCell ref="C106:E106"/>
    <mergeCell ref="F106:I106"/>
    <mergeCell ref="J106:J107"/>
    <mergeCell ref="K106:K107"/>
    <mergeCell ref="J93:J94"/>
    <mergeCell ref="K93:K94"/>
    <mergeCell ref="F94:I94"/>
    <mergeCell ref="A96:B96"/>
    <mergeCell ref="A103:K103"/>
    <mergeCell ref="A93:A94"/>
    <mergeCell ref="B93:B94"/>
    <mergeCell ref="C93:C94"/>
    <mergeCell ref="D93:D94"/>
    <mergeCell ref="E93:E94"/>
    <mergeCell ref="B95:K95"/>
    <mergeCell ref="J80:J81"/>
    <mergeCell ref="K80:K81"/>
    <mergeCell ref="F81:I81"/>
    <mergeCell ref="A86:A87"/>
    <mergeCell ref="B86:B87"/>
    <mergeCell ref="C86:E86"/>
    <mergeCell ref="F86:I86"/>
    <mergeCell ref="J86:J87"/>
    <mergeCell ref="K86:K87"/>
    <mergeCell ref="A80:A81"/>
    <mergeCell ref="B80:B81"/>
    <mergeCell ref="C80:C81"/>
    <mergeCell ref="D80:D81"/>
    <mergeCell ref="E80:E81"/>
    <mergeCell ref="A66:K66"/>
    <mergeCell ref="A71:K71"/>
    <mergeCell ref="A73:A74"/>
    <mergeCell ref="B73:B74"/>
    <mergeCell ref="C73:E73"/>
    <mergeCell ref="F73:I73"/>
    <mergeCell ref="J73:J74"/>
    <mergeCell ref="K73:K74"/>
    <mergeCell ref="A1:K1"/>
    <mergeCell ref="A3:K3"/>
    <mergeCell ref="J18:J19"/>
    <mergeCell ref="K18:K19"/>
    <mergeCell ref="A18:A19"/>
    <mergeCell ref="B18:B19"/>
    <mergeCell ref="C18:C19"/>
    <mergeCell ref="D18:D19"/>
    <mergeCell ref="E18:E19"/>
    <mergeCell ref="F19:I19"/>
    <mergeCell ref="A21:K21"/>
    <mergeCell ref="A22:K22"/>
    <mergeCell ref="A23:A24"/>
    <mergeCell ref="B23:B24"/>
    <mergeCell ref="C23:E23"/>
    <mergeCell ref="F23:I23"/>
    <mergeCell ref="A40:K40"/>
    <mergeCell ref="A42:A43"/>
    <mergeCell ref="B42:B43"/>
    <mergeCell ref="C42:E42"/>
    <mergeCell ref="F42:I42"/>
    <mergeCell ref="J42:J43"/>
    <mergeCell ref="K42:K43"/>
    <mergeCell ref="A35:B35"/>
    <mergeCell ref="A36:K38"/>
    <mergeCell ref="A39:B39"/>
    <mergeCell ref="J49:J50"/>
    <mergeCell ref="K49:K50"/>
    <mergeCell ref="F50:I50"/>
    <mergeCell ref="A54:A55"/>
    <mergeCell ref="B54:B55"/>
    <mergeCell ref="C54:E54"/>
    <mergeCell ref="F54:I54"/>
    <mergeCell ref="J54:J55"/>
    <mergeCell ref="K54:K55"/>
    <mergeCell ref="A49:A50"/>
    <mergeCell ref="B49:B50"/>
    <mergeCell ref="C49:C50"/>
    <mergeCell ref="D49:D50"/>
    <mergeCell ref="E49:E50"/>
    <mergeCell ref="J61:J62"/>
    <mergeCell ref="K61:K62"/>
    <mergeCell ref="F62:I62"/>
    <mergeCell ref="A64:B64"/>
    <mergeCell ref="A61:A62"/>
    <mergeCell ref="B61:B62"/>
    <mergeCell ref="C61:C62"/>
    <mergeCell ref="D61:D62"/>
    <mergeCell ref="E61:E62"/>
    <mergeCell ref="B63:K63"/>
  </mergeCells>
  <pageMargins left="0.78740157480314965" right="0.39370078740157483" top="0.39370078740157483" bottom="0.59055118110236227" header="0.39370078740157483" footer="0.39370078740157483"/>
  <pageSetup paperSize="9" scale="94" orientation="portrait" r:id="rId1"/>
  <headerFooter>
    <oddFooter>&amp;C&amp;P</oddFooter>
  </headerFooter>
  <rowBreaks count="3" manualBreakCount="3">
    <brk id="39" max="16383" man="1"/>
    <brk id="70" max="16383" man="1"/>
    <brk id="103" max="16383" man="1"/>
  </rowBreaks>
  <ignoredErrors>
    <ignoredError sqref="G49 D9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Layout" topLeftCell="A52" zoomScaleNormal="100" workbookViewId="0">
      <selection activeCell="I65" sqref="I65"/>
    </sheetView>
  </sheetViews>
  <sheetFormatPr defaultRowHeight="13.8" x14ac:dyDescent="0.25"/>
  <cols>
    <col min="2" max="2" width="8.88671875" customWidth="1"/>
    <col min="4" max="4" width="7.88671875" customWidth="1"/>
    <col min="5" max="5" width="5.5546875" customWidth="1"/>
    <col min="6" max="6" width="7.33203125" customWidth="1"/>
    <col min="7" max="7" width="7.44140625" customWidth="1"/>
    <col min="8" max="8" width="7.77734375" customWidth="1"/>
    <col min="9" max="9" width="8.88671875" customWidth="1"/>
    <col min="10" max="10" width="11.109375" customWidth="1"/>
  </cols>
  <sheetData>
    <row r="1" spans="1:11" ht="17.399999999999999" x14ac:dyDescent="0.25">
      <c r="A1" s="297" t="s">
        <v>98</v>
      </c>
      <c r="B1" s="297"/>
      <c r="C1" s="297"/>
      <c r="D1" s="297"/>
      <c r="E1" s="297"/>
      <c r="F1" s="297"/>
      <c r="G1" s="297"/>
      <c r="H1" s="297"/>
      <c r="I1" s="297"/>
      <c r="J1" s="297"/>
      <c r="K1" s="297"/>
    </row>
    <row r="3" spans="1:11" ht="46.8" x14ac:dyDescent="0.3">
      <c r="A3" s="333" t="s">
        <v>376</v>
      </c>
      <c r="B3" s="333"/>
      <c r="C3" s="333"/>
      <c r="D3" s="346" t="s">
        <v>99</v>
      </c>
      <c r="E3" s="347"/>
      <c r="F3" s="333" t="s">
        <v>100</v>
      </c>
      <c r="G3" s="333"/>
      <c r="H3" s="333"/>
      <c r="I3" s="333" t="s">
        <v>101</v>
      </c>
      <c r="J3" s="333"/>
      <c r="K3" s="27" t="s">
        <v>103</v>
      </c>
    </row>
    <row r="4" spans="1:11" x14ac:dyDescent="0.25">
      <c r="A4" s="20">
        <v>1</v>
      </c>
      <c r="B4" s="338" t="s">
        <v>74</v>
      </c>
      <c r="C4" s="339"/>
      <c r="D4" s="334" t="s">
        <v>333</v>
      </c>
      <c r="E4" s="334"/>
      <c r="F4" s="336">
        <v>15</v>
      </c>
      <c r="G4" s="336"/>
      <c r="H4" s="336"/>
      <c r="I4" s="342" t="s">
        <v>382</v>
      </c>
      <c r="J4" s="343"/>
      <c r="K4" s="180">
        <v>10</v>
      </c>
    </row>
    <row r="5" spans="1:11" x14ac:dyDescent="0.25">
      <c r="A5" s="20">
        <v>2</v>
      </c>
      <c r="B5" s="338" t="s">
        <v>82</v>
      </c>
      <c r="C5" s="339"/>
      <c r="D5" s="334" t="s">
        <v>334</v>
      </c>
      <c r="E5" s="334"/>
      <c r="F5" s="336">
        <v>15</v>
      </c>
      <c r="G5" s="336"/>
      <c r="H5" s="336"/>
      <c r="I5" s="344"/>
      <c r="J5" s="345"/>
      <c r="K5" s="180">
        <v>10</v>
      </c>
    </row>
    <row r="6" spans="1:11" ht="27" customHeight="1" x14ac:dyDescent="0.25">
      <c r="A6" s="20">
        <v>3</v>
      </c>
      <c r="B6" s="340" t="s">
        <v>381</v>
      </c>
      <c r="C6" s="341"/>
      <c r="D6" s="335">
        <v>8</v>
      </c>
      <c r="E6" s="335"/>
      <c r="F6" s="335">
        <v>10</v>
      </c>
      <c r="G6" s="335"/>
      <c r="H6" s="335"/>
      <c r="I6" s="337" t="s">
        <v>383</v>
      </c>
      <c r="J6" s="337"/>
      <c r="K6" s="180">
        <v>15</v>
      </c>
    </row>
    <row r="7" spans="1:11" x14ac:dyDescent="0.25">
      <c r="A7" s="321" t="s">
        <v>115</v>
      </c>
      <c r="B7" s="351"/>
      <c r="C7" s="322"/>
      <c r="D7" s="352"/>
      <c r="E7" s="354"/>
      <c r="F7" s="352" t="s">
        <v>162</v>
      </c>
      <c r="G7" s="353"/>
      <c r="H7" s="354"/>
      <c r="I7" s="352"/>
      <c r="J7" s="354"/>
      <c r="K7" s="25">
        <v>35</v>
      </c>
    </row>
    <row r="9" spans="1:11" x14ac:dyDescent="0.25">
      <c r="A9" s="120" t="s">
        <v>375</v>
      </c>
    </row>
    <row r="11" spans="1:11" ht="13.8" customHeight="1" x14ac:dyDescent="0.3">
      <c r="A11" s="290" t="s">
        <v>102</v>
      </c>
      <c r="B11" s="290"/>
      <c r="C11" s="290"/>
      <c r="D11" s="290"/>
      <c r="E11" s="290"/>
      <c r="F11" s="290"/>
      <c r="G11" s="290"/>
      <c r="H11" s="290"/>
      <c r="I11" s="290"/>
      <c r="J11" s="290"/>
      <c r="K11" s="290"/>
    </row>
    <row r="14" spans="1:11" ht="31.8" customHeight="1" x14ac:dyDescent="0.25">
      <c r="A14" s="348" t="s">
        <v>117</v>
      </c>
      <c r="B14" s="348" t="s">
        <v>104</v>
      </c>
      <c r="C14" s="348"/>
      <c r="D14" s="348"/>
      <c r="E14" s="348" t="s">
        <v>105</v>
      </c>
      <c r="F14" s="348" t="s">
        <v>106</v>
      </c>
      <c r="G14" s="348" t="s">
        <v>107</v>
      </c>
      <c r="H14" s="348"/>
      <c r="I14" s="348"/>
      <c r="J14" s="348" t="s">
        <v>108</v>
      </c>
      <c r="K14" s="348" t="s">
        <v>109</v>
      </c>
    </row>
    <row r="15" spans="1:11" ht="31.2" customHeight="1" x14ac:dyDescent="0.25">
      <c r="A15" s="348"/>
      <c r="B15" s="348"/>
      <c r="C15" s="348"/>
      <c r="D15" s="348"/>
      <c r="E15" s="348"/>
      <c r="F15" s="348"/>
      <c r="G15" s="28" t="s">
        <v>20</v>
      </c>
      <c r="H15" s="28" t="s">
        <v>21</v>
      </c>
      <c r="I15" s="28" t="s">
        <v>22</v>
      </c>
      <c r="J15" s="348"/>
      <c r="K15" s="348"/>
    </row>
    <row r="16" spans="1:11" ht="15.6" x14ac:dyDescent="0.25">
      <c r="A16" s="30">
        <v>1</v>
      </c>
      <c r="B16" s="355" t="s">
        <v>110</v>
      </c>
      <c r="C16" s="355"/>
      <c r="D16" s="355"/>
      <c r="E16" s="31">
        <v>1</v>
      </c>
      <c r="F16" s="29">
        <v>2</v>
      </c>
      <c r="G16" s="29">
        <v>30</v>
      </c>
      <c r="H16" s="29"/>
      <c r="I16" s="29"/>
      <c r="J16" s="29" t="s">
        <v>24</v>
      </c>
      <c r="K16" s="29">
        <v>2</v>
      </c>
    </row>
    <row r="17" spans="1:11" ht="15.6" x14ac:dyDescent="0.25">
      <c r="A17" s="30">
        <v>2</v>
      </c>
      <c r="B17" s="355" t="s">
        <v>111</v>
      </c>
      <c r="C17" s="355"/>
      <c r="D17" s="355"/>
      <c r="E17" s="31">
        <v>2</v>
      </c>
      <c r="F17" s="30">
        <v>4</v>
      </c>
      <c r="G17" s="29">
        <v>30</v>
      </c>
      <c r="H17" s="29"/>
      <c r="I17" s="30"/>
      <c r="J17" s="29" t="s">
        <v>24</v>
      </c>
      <c r="K17" s="30">
        <v>2</v>
      </c>
    </row>
    <row r="18" spans="1:11" ht="15.6" x14ac:dyDescent="0.25">
      <c r="A18" s="30">
        <v>3</v>
      </c>
      <c r="B18" s="355" t="s">
        <v>112</v>
      </c>
      <c r="C18" s="355"/>
      <c r="D18" s="355"/>
      <c r="E18" s="31">
        <v>2</v>
      </c>
      <c r="F18" s="30">
        <v>4</v>
      </c>
      <c r="G18" s="29">
        <v>30</v>
      </c>
      <c r="H18" s="29"/>
      <c r="I18" s="30"/>
      <c r="J18" s="29" t="s">
        <v>24</v>
      </c>
      <c r="K18" s="30">
        <v>2</v>
      </c>
    </row>
    <row r="19" spans="1:11" ht="15.6" x14ac:dyDescent="0.25">
      <c r="A19" s="30">
        <v>4</v>
      </c>
      <c r="B19" s="355" t="s">
        <v>193</v>
      </c>
      <c r="C19" s="355"/>
      <c r="D19" s="355"/>
      <c r="E19" s="31">
        <v>3</v>
      </c>
      <c r="F19" s="30">
        <v>5</v>
      </c>
      <c r="G19" s="29">
        <v>30</v>
      </c>
      <c r="H19" s="29"/>
      <c r="I19" s="30">
        <v>30</v>
      </c>
      <c r="J19" s="29" t="s">
        <v>24</v>
      </c>
      <c r="K19" s="30">
        <v>4</v>
      </c>
    </row>
    <row r="20" spans="1:11" ht="15.6" x14ac:dyDescent="0.25">
      <c r="A20" s="30">
        <v>5</v>
      </c>
      <c r="B20" s="355" t="s">
        <v>256</v>
      </c>
      <c r="C20" s="355"/>
      <c r="D20" s="355"/>
      <c r="E20" s="31">
        <v>3</v>
      </c>
      <c r="F20" s="30">
        <v>5</v>
      </c>
      <c r="G20" s="29">
        <v>30</v>
      </c>
      <c r="H20" s="29"/>
      <c r="I20" s="30">
        <v>30</v>
      </c>
      <c r="J20" s="29" t="s">
        <v>24</v>
      </c>
      <c r="K20" s="30">
        <v>4</v>
      </c>
    </row>
    <row r="21" spans="1:11" ht="15.6" x14ac:dyDescent="0.25">
      <c r="A21" s="30">
        <v>6</v>
      </c>
      <c r="B21" s="355" t="s">
        <v>187</v>
      </c>
      <c r="C21" s="355"/>
      <c r="D21" s="355"/>
      <c r="E21" s="31">
        <v>3</v>
      </c>
      <c r="F21" s="30">
        <v>6</v>
      </c>
      <c r="G21" s="29">
        <v>30</v>
      </c>
      <c r="H21" s="29"/>
      <c r="I21" s="30">
        <v>30</v>
      </c>
      <c r="J21" s="29" t="s">
        <v>24</v>
      </c>
      <c r="K21" s="30">
        <v>4</v>
      </c>
    </row>
    <row r="22" spans="1:11" ht="15.6" x14ac:dyDescent="0.25">
      <c r="A22" s="30">
        <v>7</v>
      </c>
      <c r="B22" s="355" t="s">
        <v>113</v>
      </c>
      <c r="C22" s="355"/>
      <c r="D22" s="355"/>
      <c r="E22" s="31">
        <v>3</v>
      </c>
      <c r="F22" s="30">
        <v>6</v>
      </c>
      <c r="G22" s="29">
        <v>30</v>
      </c>
      <c r="H22" s="29"/>
      <c r="I22" s="30"/>
      <c r="J22" s="29" t="s">
        <v>24</v>
      </c>
      <c r="K22" s="30">
        <v>2</v>
      </c>
    </row>
    <row r="23" spans="1:11" ht="15.6" x14ac:dyDescent="0.25">
      <c r="A23" s="30">
        <v>8</v>
      </c>
      <c r="B23" s="356" t="s">
        <v>114</v>
      </c>
      <c r="C23" s="356"/>
      <c r="D23" s="356"/>
      <c r="E23" s="96">
        <v>4</v>
      </c>
      <c r="F23" s="95">
        <v>7</v>
      </c>
      <c r="G23" s="97">
        <v>30</v>
      </c>
      <c r="H23" s="97"/>
      <c r="I23" s="95"/>
      <c r="J23" s="97" t="s">
        <v>24</v>
      </c>
      <c r="K23" s="95">
        <v>2</v>
      </c>
    </row>
    <row r="24" spans="1:11" x14ac:dyDescent="0.25">
      <c r="A24" s="30">
        <v>9</v>
      </c>
      <c r="B24" s="331" t="s">
        <v>178</v>
      </c>
      <c r="C24" s="331"/>
      <c r="D24" s="331"/>
      <c r="E24" s="98">
        <v>2</v>
      </c>
      <c r="F24" s="98">
        <v>3</v>
      </c>
      <c r="G24" s="98"/>
      <c r="H24" s="98">
        <v>30</v>
      </c>
      <c r="I24" s="98"/>
      <c r="J24" s="98" t="s">
        <v>24</v>
      </c>
      <c r="K24" s="98">
        <v>2</v>
      </c>
    </row>
    <row r="25" spans="1:11" ht="15.6" customHeight="1" x14ac:dyDescent="0.25">
      <c r="A25" s="30">
        <v>10</v>
      </c>
      <c r="B25" s="331" t="s">
        <v>179</v>
      </c>
      <c r="C25" s="331"/>
      <c r="D25" s="331"/>
      <c r="E25" s="98">
        <v>2</v>
      </c>
      <c r="F25" s="98">
        <v>4</v>
      </c>
      <c r="G25" s="98"/>
      <c r="H25" s="98">
        <v>30</v>
      </c>
      <c r="I25" s="98"/>
      <c r="J25" s="98" t="s">
        <v>24</v>
      </c>
      <c r="K25" s="98">
        <v>2</v>
      </c>
    </row>
    <row r="26" spans="1:11" ht="15.6" customHeight="1" x14ac:dyDescent="0.25">
      <c r="A26" s="30">
        <v>11</v>
      </c>
      <c r="B26" s="331" t="s">
        <v>180</v>
      </c>
      <c r="C26" s="331"/>
      <c r="D26" s="331"/>
      <c r="E26" s="98">
        <v>3</v>
      </c>
      <c r="F26" s="98">
        <v>5</v>
      </c>
      <c r="G26" s="98"/>
      <c r="H26" s="98">
        <v>30</v>
      </c>
      <c r="I26" s="98"/>
      <c r="J26" s="98" t="s">
        <v>24</v>
      </c>
      <c r="K26" s="98">
        <v>2</v>
      </c>
    </row>
    <row r="27" spans="1:11" ht="15.6" customHeight="1" x14ac:dyDescent="0.25">
      <c r="A27" s="30">
        <v>12</v>
      </c>
      <c r="B27" s="331" t="s">
        <v>181</v>
      </c>
      <c r="C27" s="331"/>
      <c r="D27" s="331"/>
      <c r="E27" s="98">
        <v>3</v>
      </c>
      <c r="F27" s="98">
        <v>6</v>
      </c>
      <c r="G27" s="98"/>
      <c r="H27" s="98">
        <v>30</v>
      </c>
      <c r="I27" s="98"/>
      <c r="J27" s="98" t="s">
        <v>24</v>
      </c>
      <c r="K27" s="98">
        <v>2</v>
      </c>
    </row>
    <row r="28" spans="1:11" x14ac:dyDescent="0.25">
      <c r="A28" s="30">
        <v>13</v>
      </c>
      <c r="B28" s="332" t="s">
        <v>401</v>
      </c>
      <c r="C28" s="332"/>
      <c r="D28" s="332"/>
      <c r="E28" s="98">
        <v>1</v>
      </c>
      <c r="F28" s="98">
        <v>2</v>
      </c>
      <c r="G28" s="98"/>
      <c r="H28" s="98">
        <v>30</v>
      </c>
      <c r="I28" s="98"/>
      <c r="J28" s="98" t="s">
        <v>24</v>
      </c>
      <c r="K28" s="98">
        <v>2</v>
      </c>
    </row>
    <row r="29" spans="1:11" x14ac:dyDescent="0.25">
      <c r="A29" s="30">
        <v>13</v>
      </c>
      <c r="B29" s="331" t="s">
        <v>69</v>
      </c>
      <c r="C29" s="331"/>
      <c r="D29" s="331"/>
      <c r="E29" s="98">
        <v>2</v>
      </c>
      <c r="F29" s="98">
        <v>3</v>
      </c>
      <c r="G29" s="98"/>
      <c r="H29" s="98">
        <v>30</v>
      </c>
      <c r="I29" s="98"/>
      <c r="J29" s="98" t="s">
        <v>24</v>
      </c>
      <c r="K29" s="98">
        <v>2</v>
      </c>
    </row>
    <row r="30" spans="1:11" ht="15.6" customHeight="1" x14ac:dyDescent="0.25">
      <c r="A30" s="30">
        <v>14</v>
      </c>
      <c r="B30" s="331" t="s">
        <v>73</v>
      </c>
      <c r="C30" s="331"/>
      <c r="D30" s="331"/>
      <c r="E30" s="98">
        <v>2</v>
      </c>
      <c r="F30" s="98">
        <v>4</v>
      </c>
      <c r="G30" s="98"/>
      <c r="H30" s="98">
        <v>30</v>
      </c>
      <c r="I30" s="98"/>
      <c r="J30" s="98" t="s">
        <v>24</v>
      </c>
      <c r="K30" s="98">
        <v>2</v>
      </c>
    </row>
    <row r="31" spans="1:11" ht="15.6" customHeight="1" x14ac:dyDescent="0.25">
      <c r="A31" s="30">
        <v>15</v>
      </c>
      <c r="B31" s="331" t="s">
        <v>170</v>
      </c>
      <c r="C31" s="331"/>
      <c r="D31" s="331"/>
      <c r="E31" s="98">
        <v>3</v>
      </c>
      <c r="F31" s="98">
        <v>5</v>
      </c>
      <c r="G31" s="98"/>
      <c r="H31" s="98">
        <v>30</v>
      </c>
      <c r="I31" s="98"/>
      <c r="J31" s="98" t="s">
        <v>24</v>
      </c>
      <c r="K31" s="98">
        <v>2</v>
      </c>
    </row>
    <row r="32" spans="1:11" ht="15.6" customHeight="1" x14ac:dyDescent="0.25">
      <c r="A32" s="30">
        <v>16</v>
      </c>
      <c r="B32" s="331" t="s">
        <v>171</v>
      </c>
      <c r="C32" s="331"/>
      <c r="D32" s="331"/>
      <c r="E32" s="98">
        <v>3</v>
      </c>
      <c r="F32" s="98">
        <v>6</v>
      </c>
      <c r="G32" s="98"/>
      <c r="H32" s="98">
        <v>30</v>
      </c>
      <c r="I32" s="98"/>
      <c r="J32" s="98" t="s">
        <v>24</v>
      </c>
      <c r="K32" s="98">
        <v>2</v>
      </c>
    </row>
    <row r="33" spans="1:11" ht="15.6" customHeight="1" x14ac:dyDescent="0.25">
      <c r="A33" s="30">
        <v>17</v>
      </c>
      <c r="B33" s="331" t="s">
        <v>172</v>
      </c>
      <c r="C33" s="331"/>
      <c r="D33" s="331"/>
      <c r="E33" s="98">
        <v>4</v>
      </c>
      <c r="F33" s="98">
        <v>7</v>
      </c>
      <c r="G33" s="98"/>
      <c r="H33" s="98">
        <v>30</v>
      </c>
      <c r="I33" s="98"/>
      <c r="J33" s="98" t="s">
        <v>24</v>
      </c>
      <c r="K33" s="98">
        <v>2</v>
      </c>
    </row>
    <row r="34" spans="1:11" x14ac:dyDescent="0.25">
      <c r="A34" s="30">
        <v>18</v>
      </c>
      <c r="B34" s="331" t="s">
        <v>173</v>
      </c>
      <c r="C34" s="331"/>
      <c r="D34" s="331"/>
      <c r="E34" s="98">
        <v>2</v>
      </c>
      <c r="F34" s="98">
        <v>3</v>
      </c>
      <c r="G34" s="98"/>
      <c r="H34" s="98">
        <v>30</v>
      </c>
      <c r="I34" s="98"/>
      <c r="J34" s="98" t="s">
        <v>25</v>
      </c>
      <c r="K34" s="98"/>
    </row>
    <row r="35" spans="1:11" ht="15.6" customHeight="1" x14ac:dyDescent="0.25">
      <c r="A35" s="30">
        <v>19</v>
      </c>
      <c r="B35" s="331" t="s">
        <v>174</v>
      </c>
      <c r="C35" s="331"/>
      <c r="D35" s="331"/>
      <c r="E35" s="98">
        <v>2</v>
      </c>
      <c r="F35" s="98">
        <v>4</v>
      </c>
      <c r="G35" s="98"/>
      <c r="H35" s="98">
        <v>30</v>
      </c>
      <c r="I35" s="98"/>
      <c r="J35" s="98" t="s">
        <v>25</v>
      </c>
      <c r="K35" s="98"/>
    </row>
    <row r="36" spans="1:11" ht="15.6" customHeight="1" x14ac:dyDescent="0.25">
      <c r="A36" s="30">
        <v>20</v>
      </c>
      <c r="B36" s="331" t="s">
        <v>175</v>
      </c>
      <c r="C36" s="331"/>
      <c r="D36" s="331"/>
      <c r="E36" s="98">
        <v>3</v>
      </c>
      <c r="F36" s="98">
        <v>5</v>
      </c>
      <c r="G36" s="98"/>
      <c r="H36" s="98">
        <v>30</v>
      </c>
      <c r="I36" s="98"/>
      <c r="J36" s="98" t="s">
        <v>25</v>
      </c>
      <c r="K36" s="98"/>
    </row>
    <row r="37" spans="1:11" x14ac:dyDescent="0.25">
      <c r="A37" s="30">
        <v>21</v>
      </c>
      <c r="B37" s="331" t="s">
        <v>176</v>
      </c>
      <c r="C37" s="331"/>
      <c r="D37" s="331"/>
      <c r="E37" s="98">
        <v>3</v>
      </c>
      <c r="F37" s="98">
        <v>6</v>
      </c>
      <c r="G37" s="98"/>
      <c r="H37" s="98">
        <v>30</v>
      </c>
      <c r="I37" s="98"/>
      <c r="J37" s="98" t="s">
        <v>25</v>
      </c>
      <c r="K37" s="98"/>
    </row>
    <row r="38" spans="1:11" ht="15.6" customHeight="1" x14ac:dyDescent="0.25">
      <c r="A38" s="30">
        <v>22</v>
      </c>
      <c r="B38" s="331" t="s">
        <v>177</v>
      </c>
      <c r="C38" s="331"/>
      <c r="D38" s="331"/>
      <c r="E38" s="98">
        <v>4</v>
      </c>
      <c r="F38" s="98">
        <v>7</v>
      </c>
      <c r="G38" s="98"/>
      <c r="H38" s="98">
        <v>30</v>
      </c>
      <c r="I38" s="98"/>
      <c r="J38" s="98" t="s">
        <v>25</v>
      </c>
      <c r="K38" s="98"/>
    </row>
    <row r="39" spans="1:11" ht="15.6" x14ac:dyDescent="0.25">
      <c r="A39" s="91"/>
      <c r="B39" s="92"/>
      <c r="C39" s="92"/>
      <c r="D39" s="92"/>
      <c r="E39" s="93"/>
      <c r="F39" s="91"/>
      <c r="G39" s="94"/>
      <c r="H39" s="94"/>
      <c r="I39" s="91"/>
      <c r="J39" s="94"/>
      <c r="K39" s="91"/>
    </row>
    <row r="40" spans="1:11" ht="15.6" x14ac:dyDescent="0.25">
      <c r="A40" s="5" t="s">
        <v>75</v>
      </c>
      <c r="B40" s="92"/>
      <c r="C40" s="92"/>
      <c r="D40" s="92"/>
      <c r="E40" s="93"/>
      <c r="F40" s="91"/>
      <c r="G40" s="94"/>
      <c r="H40" s="94"/>
      <c r="I40" s="91"/>
      <c r="J40" s="94"/>
      <c r="K40" s="91"/>
    </row>
    <row r="41" spans="1:11" ht="15.6" x14ac:dyDescent="0.25">
      <c r="A41" s="91"/>
      <c r="B41" s="92"/>
      <c r="C41" s="92"/>
      <c r="D41" s="92"/>
      <c r="E41" s="93"/>
      <c r="F41" s="91"/>
      <c r="G41" s="94"/>
      <c r="H41" s="94"/>
      <c r="I41" s="91"/>
      <c r="J41" s="94"/>
      <c r="K41" s="91"/>
    </row>
    <row r="42" spans="1:11" ht="15.6" x14ac:dyDescent="0.25">
      <c r="A42" s="91"/>
      <c r="B42" s="92"/>
      <c r="C42" s="92"/>
      <c r="D42" s="92"/>
      <c r="E42" s="93"/>
      <c r="F42" s="91"/>
      <c r="G42" s="94"/>
      <c r="H42" s="94"/>
      <c r="I42" s="91"/>
      <c r="J42" s="94"/>
      <c r="K42" s="91"/>
    </row>
    <row r="43" spans="1:11" ht="15.6" x14ac:dyDescent="0.25">
      <c r="A43" s="91"/>
      <c r="B43" s="92"/>
      <c r="C43" s="92"/>
      <c r="D43" s="92"/>
      <c r="E43" s="93"/>
      <c r="F43" s="91"/>
      <c r="G43" s="94"/>
      <c r="H43" s="94"/>
      <c r="I43" s="91"/>
      <c r="J43" s="94"/>
      <c r="K43" s="91"/>
    </row>
    <row r="44" spans="1:11" ht="15.6" x14ac:dyDescent="0.25">
      <c r="A44" s="91"/>
      <c r="B44" s="92"/>
      <c r="C44" s="92"/>
      <c r="D44" s="92"/>
      <c r="E44" s="93"/>
      <c r="F44" s="91"/>
      <c r="G44" s="94"/>
      <c r="H44" s="94"/>
      <c r="I44" s="91"/>
      <c r="J44" s="94"/>
      <c r="K44" s="91"/>
    </row>
    <row r="45" spans="1:11" ht="15.6" x14ac:dyDescent="0.25">
      <c r="A45" s="91"/>
      <c r="B45" s="92"/>
      <c r="C45" s="92"/>
      <c r="D45" s="92"/>
      <c r="E45" s="93"/>
      <c r="F45" s="91"/>
      <c r="G45" s="94"/>
      <c r="H45" s="94"/>
      <c r="I45" s="91"/>
      <c r="J45" s="94"/>
      <c r="K45" s="91"/>
    </row>
    <row r="46" spans="1:11" ht="15.6" x14ac:dyDescent="0.25">
      <c r="A46" s="91"/>
      <c r="B46" s="92"/>
      <c r="C46" s="92"/>
      <c r="D46" s="92"/>
      <c r="E46" s="93"/>
      <c r="F46" s="91"/>
      <c r="G46" s="94"/>
      <c r="H46" s="94"/>
      <c r="I46" s="91"/>
      <c r="J46" s="94"/>
      <c r="K46" s="91"/>
    </row>
    <row r="47" spans="1:11" ht="17.399999999999999" x14ac:dyDescent="0.3">
      <c r="A47" s="290" t="s">
        <v>116</v>
      </c>
      <c r="B47" s="290"/>
      <c r="C47" s="290"/>
      <c r="D47" s="290"/>
      <c r="E47" s="290"/>
      <c r="F47" s="290"/>
      <c r="G47" s="290"/>
      <c r="H47" s="290"/>
      <c r="I47" s="290"/>
      <c r="J47" s="290"/>
      <c r="K47" s="290"/>
    </row>
    <row r="49" spans="1:11" ht="46.8" x14ac:dyDescent="0.3">
      <c r="A49" s="19" t="s">
        <v>117</v>
      </c>
      <c r="B49" s="336" t="s">
        <v>118</v>
      </c>
      <c r="C49" s="336"/>
      <c r="D49" s="336"/>
      <c r="E49" s="336"/>
      <c r="F49" s="336"/>
      <c r="G49" s="336"/>
      <c r="H49" s="336"/>
      <c r="I49" s="333" t="s">
        <v>101</v>
      </c>
      <c r="J49" s="333"/>
      <c r="K49" s="27" t="s">
        <v>103</v>
      </c>
    </row>
    <row r="50" spans="1:11" x14ac:dyDescent="0.25">
      <c r="A50" s="19">
        <v>1</v>
      </c>
      <c r="B50" s="350" t="s">
        <v>159</v>
      </c>
      <c r="C50" s="350"/>
      <c r="D50" s="350"/>
      <c r="E50" s="350"/>
      <c r="F50" s="350"/>
      <c r="G50" s="350"/>
      <c r="H50" s="350"/>
      <c r="I50" s="336" t="s">
        <v>169</v>
      </c>
      <c r="J50" s="336"/>
      <c r="K50" s="26">
        <v>4</v>
      </c>
    </row>
    <row r="51" spans="1:11" x14ac:dyDescent="0.25">
      <c r="A51" s="19">
        <v>2</v>
      </c>
      <c r="B51" s="350" t="s">
        <v>120</v>
      </c>
      <c r="C51" s="350"/>
      <c r="D51" s="350"/>
      <c r="E51" s="350"/>
      <c r="F51" s="350"/>
      <c r="G51" s="350"/>
      <c r="H51" s="350"/>
      <c r="I51" s="336" t="s">
        <v>119</v>
      </c>
      <c r="J51" s="336"/>
      <c r="K51" s="26">
        <v>1</v>
      </c>
    </row>
    <row r="52" spans="1:11" x14ac:dyDescent="0.25">
      <c r="A52" s="321" t="s">
        <v>115</v>
      </c>
      <c r="B52" s="351"/>
      <c r="C52" s="351"/>
      <c r="D52" s="351"/>
      <c r="E52" s="351"/>
      <c r="F52" s="351"/>
      <c r="G52" s="351"/>
      <c r="H52" s="322"/>
      <c r="I52" s="349"/>
      <c r="J52" s="349"/>
      <c r="K52" s="21">
        <v>5</v>
      </c>
    </row>
    <row r="53" spans="1:11" x14ac:dyDescent="0.25">
      <c r="A53" s="32"/>
    </row>
    <row r="54" spans="1:11" ht="15.6" x14ac:dyDescent="0.3">
      <c r="A54" s="153" t="s">
        <v>411</v>
      </c>
      <c r="B54" s="154"/>
      <c r="C54" s="154"/>
      <c r="D54" s="154"/>
      <c r="E54" s="154"/>
      <c r="F54" s="154"/>
      <c r="G54" s="154"/>
      <c r="H54" s="154"/>
      <c r="I54" s="154"/>
      <c r="J54" s="154"/>
      <c r="K54" s="154"/>
    </row>
    <row r="55" spans="1:11" x14ac:dyDescent="0.25">
      <c r="A55" s="154"/>
      <c r="B55" s="154"/>
      <c r="C55" s="154"/>
      <c r="D55" s="154"/>
      <c r="E55" s="154"/>
      <c r="F55" s="154"/>
      <c r="G55" s="154"/>
      <c r="H55" s="154"/>
      <c r="I55" s="154"/>
      <c r="J55" s="154"/>
      <c r="K55" s="154"/>
    </row>
    <row r="56" spans="1:11" x14ac:dyDescent="0.25">
      <c r="A56" s="154"/>
      <c r="B56" s="154"/>
      <c r="C56" s="154"/>
      <c r="D56" s="154"/>
      <c r="E56" s="154"/>
      <c r="F56" s="154"/>
      <c r="G56" s="154"/>
      <c r="H56" s="154"/>
      <c r="I56" s="154"/>
      <c r="J56" s="154"/>
      <c r="K56" s="154"/>
    </row>
    <row r="57" spans="1:11" ht="15.6" x14ac:dyDescent="0.3">
      <c r="A57" s="153" t="s">
        <v>121</v>
      </c>
      <c r="B57" s="153"/>
      <c r="C57" s="155"/>
      <c r="D57" s="155"/>
      <c r="E57" s="155"/>
      <c r="F57" s="153" t="s">
        <v>122</v>
      </c>
      <c r="G57" s="154"/>
      <c r="H57" s="153"/>
      <c r="I57" s="153"/>
      <c r="J57" s="153"/>
      <c r="K57" s="153"/>
    </row>
    <row r="58" spans="1:11" ht="15.6" x14ac:dyDescent="0.3">
      <c r="A58" s="153"/>
      <c r="B58" s="153"/>
      <c r="C58" s="153"/>
      <c r="D58" s="153"/>
      <c r="E58" s="153"/>
      <c r="F58" s="153" t="s">
        <v>123</v>
      </c>
      <c r="G58" s="154"/>
      <c r="H58" s="153"/>
      <c r="I58" s="153"/>
      <c r="J58" s="153"/>
      <c r="K58" s="153"/>
    </row>
    <row r="59" spans="1:11" ht="15.6" x14ac:dyDescent="0.3">
      <c r="A59" s="153"/>
      <c r="B59" s="153"/>
      <c r="C59" s="153"/>
      <c r="D59" s="153"/>
      <c r="E59" s="153"/>
      <c r="F59" s="153"/>
      <c r="G59" s="154"/>
      <c r="H59" s="153"/>
      <c r="I59" s="153"/>
      <c r="J59" s="153"/>
      <c r="K59" s="153"/>
    </row>
    <row r="60" spans="1:11" ht="15.6" x14ac:dyDescent="0.3">
      <c r="A60" s="153"/>
      <c r="B60" s="153"/>
      <c r="C60" s="153"/>
      <c r="D60" s="153"/>
      <c r="E60" s="153"/>
      <c r="F60" s="153"/>
      <c r="G60" s="154"/>
      <c r="H60" s="153"/>
      <c r="I60" s="153"/>
      <c r="J60" s="153"/>
      <c r="K60" s="153"/>
    </row>
    <row r="61" spans="1:11" ht="15.6" x14ac:dyDescent="0.3">
      <c r="A61" s="153" t="s">
        <v>412</v>
      </c>
      <c r="B61" s="153"/>
      <c r="C61" s="155"/>
      <c r="D61" s="155"/>
      <c r="E61" s="155"/>
      <c r="F61" s="153" t="s">
        <v>413</v>
      </c>
      <c r="G61" s="154"/>
      <c r="H61" s="153"/>
      <c r="I61" s="153"/>
      <c r="J61" s="153"/>
      <c r="K61" s="153"/>
    </row>
    <row r="62" spans="1:11" ht="15.6" x14ac:dyDescent="0.3">
      <c r="A62" s="4"/>
      <c r="B62" s="4"/>
      <c r="C62" s="4"/>
      <c r="D62" s="4"/>
      <c r="E62" s="4"/>
      <c r="F62" s="4" t="s">
        <v>123</v>
      </c>
      <c r="H62" s="4"/>
      <c r="I62" s="4"/>
      <c r="J62" s="4"/>
      <c r="K62" s="4"/>
    </row>
    <row r="63" spans="1:11" ht="15.6" x14ac:dyDescent="0.3">
      <c r="A63" s="4"/>
      <c r="B63" s="4"/>
      <c r="C63" s="4"/>
      <c r="D63" s="4"/>
      <c r="E63" s="4"/>
      <c r="F63" s="4"/>
      <c r="G63" s="4"/>
      <c r="H63" s="4"/>
      <c r="I63" s="4"/>
      <c r="J63" s="4"/>
      <c r="K63" s="4"/>
    </row>
  </sheetData>
  <mergeCells count="60">
    <mergeCell ref="F7:H7"/>
    <mergeCell ref="I7:J7"/>
    <mergeCell ref="A7:C7"/>
    <mergeCell ref="A47:K47"/>
    <mergeCell ref="I49:J49"/>
    <mergeCell ref="B19:D19"/>
    <mergeCell ref="B20:D20"/>
    <mergeCell ref="B21:D21"/>
    <mergeCell ref="B22:D22"/>
    <mergeCell ref="B23:D23"/>
    <mergeCell ref="D7:E7"/>
    <mergeCell ref="B18:D18"/>
    <mergeCell ref="A14:A15"/>
    <mergeCell ref="K14:K15"/>
    <mergeCell ref="B17:D17"/>
    <mergeCell ref="B16:D16"/>
    <mergeCell ref="I51:J51"/>
    <mergeCell ref="I52:J52"/>
    <mergeCell ref="B49:H49"/>
    <mergeCell ref="B50:H50"/>
    <mergeCell ref="B51:H51"/>
    <mergeCell ref="A52:H52"/>
    <mergeCell ref="I50:J50"/>
    <mergeCell ref="A11:K11"/>
    <mergeCell ref="E14:E15"/>
    <mergeCell ref="F14:F15"/>
    <mergeCell ref="G14:I14"/>
    <mergeCell ref="J14:J15"/>
    <mergeCell ref="B14:D15"/>
    <mergeCell ref="A3:C3"/>
    <mergeCell ref="D4:E4"/>
    <mergeCell ref="D5:E5"/>
    <mergeCell ref="D6:E6"/>
    <mergeCell ref="A1:K1"/>
    <mergeCell ref="F3:H3"/>
    <mergeCell ref="F4:H4"/>
    <mergeCell ref="F5:H5"/>
    <mergeCell ref="F6:H6"/>
    <mergeCell ref="I3:J3"/>
    <mergeCell ref="I6:J6"/>
    <mergeCell ref="B4:C4"/>
    <mergeCell ref="B5:C5"/>
    <mergeCell ref="B6:C6"/>
    <mergeCell ref="I4:J5"/>
    <mergeCell ref="D3:E3"/>
    <mergeCell ref="B35:D35"/>
    <mergeCell ref="B36:D36"/>
    <mergeCell ref="B37:D37"/>
    <mergeCell ref="B38:D38"/>
    <mergeCell ref="B24:D24"/>
    <mergeCell ref="B25:D25"/>
    <mergeCell ref="B26:D26"/>
    <mergeCell ref="B27:D27"/>
    <mergeCell ref="B34:D34"/>
    <mergeCell ref="B29:D29"/>
    <mergeCell ref="B30:D30"/>
    <mergeCell ref="B31:D31"/>
    <mergeCell ref="B32:D32"/>
    <mergeCell ref="B33:D33"/>
    <mergeCell ref="B28:D28"/>
  </mergeCells>
  <pageMargins left="0.78740157480314965" right="0.39370078740157483" top="0.39370078740157483" bottom="0.59055118110236227" header="0.39370078740157483" footer="0.39370078740157483"/>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05"/>
  <sheetViews>
    <sheetView view="pageBreakPreview" topLeftCell="A13" zoomScale="130" zoomScaleNormal="100" zoomScaleSheetLayoutView="130" zoomScalePageLayoutView="115" workbookViewId="0">
      <selection activeCell="U10" sqref="U10"/>
    </sheetView>
  </sheetViews>
  <sheetFormatPr defaultColWidth="9.109375" defaultRowHeight="13.2" x14ac:dyDescent="0.25"/>
  <cols>
    <col min="1" max="1" width="10.88671875" style="34" customWidth="1"/>
    <col min="2" max="5" width="5.6640625" style="34" customWidth="1"/>
    <col min="6" max="6" width="31" style="34" customWidth="1"/>
    <col min="7" max="7" width="5.6640625" style="34" customWidth="1"/>
    <col min="8" max="8" width="4" style="34" customWidth="1"/>
    <col min="9" max="9" width="4" style="34" bestFit="1" customWidth="1"/>
    <col min="10" max="10" width="5.33203125" style="34" customWidth="1"/>
    <col min="11" max="11" width="6.33203125" style="34" customWidth="1"/>
    <col min="12" max="15" width="5.6640625" style="34" customWidth="1"/>
    <col min="16" max="18" width="3.88671875" style="35" customWidth="1"/>
    <col min="19" max="19" width="5.44140625" style="35" customWidth="1"/>
    <col min="20" max="23" width="3.88671875" style="35" customWidth="1"/>
    <col min="24" max="24" width="6.109375" style="34" customWidth="1"/>
    <col min="25" max="252" width="9.109375" style="34"/>
    <col min="253" max="253" width="9.44140625" style="34" customWidth="1"/>
    <col min="254" max="257" width="5.6640625" style="34" customWidth="1"/>
    <col min="258" max="258" width="13.33203125" style="34" customWidth="1"/>
    <col min="259" max="259" width="5.6640625" style="34" customWidth="1"/>
    <col min="260" max="260" width="4" style="34" customWidth="1"/>
    <col min="261" max="261" width="4.109375" style="34" customWidth="1"/>
    <col min="262" max="262" width="4" style="34" bestFit="1" customWidth="1"/>
    <col min="263" max="263" width="3.33203125" style="34" bestFit="1" customWidth="1"/>
    <col min="264" max="264" width="5.33203125" style="34" customWidth="1"/>
    <col min="265" max="265" width="6.33203125" style="34" customWidth="1"/>
    <col min="266" max="269" width="5.6640625" style="34" customWidth="1"/>
    <col min="270" max="272" width="3.88671875" style="34" customWidth="1"/>
    <col min="273" max="273" width="5.44140625" style="34" customWidth="1"/>
    <col min="274" max="277" width="3.88671875" style="34" customWidth="1"/>
    <col min="278" max="278" width="6.109375" style="34" customWidth="1"/>
    <col min="279" max="279" width="5" style="34" customWidth="1"/>
    <col min="280" max="508" width="9.109375" style="34"/>
    <col min="509" max="509" width="9.44140625" style="34" customWidth="1"/>
    <col min="510" max="513" width="5.6640625" style="34" customWidth="1"/>
    <col min="514" max="514" width="13.33203125" style="34" customWidth="1"/>
    <col min="515" max="515" width="5.6640625" style="34" customWidth="1"/>
    <col min="516" max="516" width="4" style="34" customWidth="1"/>
    <col min="517" max="517" width="4.109375" style="34" customWidth="1"/>
    <col min="518" max="518" width="4" style="34" bestFit="1" customWidth="1"/>
    <col min="519" max="519" width="3.33203125" style="34" bestFit="1" customWidth="1"/>
    <col min="520" max="520" width="5.33203125" style="34" customWidth="1"/>
    <col min="521" max="521" width="6.33203125" style="34" customWidth="1"/>
    <col min="522" max="525" width="5.6640625" style="34" customWidth="1"/>
    <col min="526" max="528" width="3.88671875" style="34" customWidth="1"/>
    <col min="529" max="529" width="5.44140625" style="34" customWidth="1"/>
    <col min="530" max="533" width="3.88671875" style="34" customWidth="1"/>
    <col min="534" max="534" width="6.109375" style="34" customWidth="1"/>
    <col min="535" max="535" width="5" style="34" customWidth="1"/>
    <col min="536" max="764" width="9.109375" style="34"/>
    <col min="765" max="765" width="9.44140625" style="34" customWidth="1"/>
    <col min="766" max="769" width="5.6640625" style="34" customWidth="1"/>
    <col min="770" max="770" width="13.33203125" style="34" customWidth="1"/>
    <col min="771" max="771" width="5.6640625" style="34" customWidth="1"/>
    <col min="772" max="772" width="4" style="34" customWidth="1"/>
    <col min="773" max="773" width="4.109375" style="34" customWidth="1"/>
    <col min="774" max="774" width="4" style="34" bestFit="1" customWidth="1"/>
    <col min="775" max="775" width="3.33203125" style="34" bestFit="1" customWidth="1"/>
    <col min="776" max="776" width="5.33203125" style="34" customWidth="1"/>
    <col min="777" max="777" width="6.33203125" style="34" customWidth="1"/>
    <col min="778" max="781" width="5.6640625" style="34" customWidth="1"/>
    <col min="782" max="784" width="3.88671875" style="34" customWidth="1"/>
    <col min="785" max="785" width="5.44140625" style="34" customWidth="1"/>
    <col min="786" max="789" width="3.88671875" style="34" customWidth="1"/>
    <col min="790" max="790" width="6.109375" style="34" customWidth="1"/>
    <col min="791" max="791" width="5" style="34" customWidth="1"/>
    <col min="792" max="1020" width="9.109375" style="34"/>
    <col min="1021" max="1021" width="9.44140625" style="34" customWidth="1"/>
    <col min="1022" max="1025" width="5.6640625" style="34" customWidth="1"/>
    <col min="1026" max="1026" width="13.33203125" style="34" customWidth="1"/>
    <col min="1027" max="1027" width="5.6640625" style="34" customWidth="1"/>
    <col min="1028" max="1028" width="4" style="34" customWidth="1"/>
    <col min="1029" max="1029" width="4.109375" style="34" customWidth="1"/>
    <col min="1030" max="1030" width="4" style="34" bestFit="1" customWidth="1"/>
    <col min="1031" max="1031" width="3.33203125" style="34" bestFit="1" customWidth="1"/>
    <col min="1032" max="1032" width="5.33203125" style="34" customWidth="1"/>
    <col min="1033" max="1033" width="6.33203125" style="34" customWidth="1"/>
    <col min="1034" max="1037" width="5.6640625" style="34" customWidth="1"/>
    <col min="1038" max="1040" width="3.88671875" style="34" customWidth="1"/>
    <col min="1041" max="1041" width="5.44140625" style="34" customWidth="1"/>
    <col min="1042" max="1045" width="3.88671875" style="34" customWidth="1"/>
    <col min="1046" max="1046" width="6.109375" style="34" customWidth="1"/>
    <col min="1047" max="1047" width="5" style="34" customWidth="1"/>
    <col min="1048" max="1276" width="9.109375" style="34"/>
    <col min="1277" max="1277" width="9.44140625" style="34" customWidth="1"/>
    <col min="1278" max="1281" width="5.6640625" style="34" customWidth="1"/>
    <col min="1282" max="1282" width="13.33203125" style="34" customWidth="1"/>
    <col min="1283" max="1283" width="5.6640625" style="34" customWidth="1"/>
    <col min="1284" max="1284" width="4" style="34" customWidth="1"/>
    <col min="1285" max="1285" width="4.109375" style="34" customWidth="1"/>
    <col min="1286" max="1286" width="4" style="34" bestFit="1" customWidth="1"/>
    <col min="1287" max="1287" width="3.33203125" style="34" bestFit="1" customWidth="1"/>
    <col min="1288" max="1288" width="5.33203125" style="34" customWidth="1"/>
    <col min="1289" max="1289" width="6.33203125" style="34" customWidth="1"/>
    <col min="1290" max="1293" width="5.6640625" style="34" customWidth="1"/>
    <col min="1294" max="1296" width="3.88671875" style="34" customWidth="1"/>
    <col min="1297" max="1297" width="5.44140625" style="34" customWidth="1"/>
    <col min="1298" max="1301" width="3.88671875" style="34" customWidth="1"/>
    <col min="1302" max="1302" width="6.109375" style="34" customWidth="1"/>
    <col min="1303" max="1303" width="5" style="34" customWidth="1"/>
    <col min="1304" max="1532" width="9.109375" style="34"/>
    <col min="1533" max="1533" width="9.44140625" style="34" customWidth="1"/>
    <col min="1534" max="1537" width="5.6640625" style="34" customWidth="1"/>
    <col min="1538" max="1538" width="13.33203125" style="34" customWidth="1"/>
    <col min="1539" max="1539" width="5.6640625" style="34" customWidth="1"/>
    <col min="1540" max="1540" width="4" style="34" customWidth="1"/>
    <col min="1541" max="1541" width="4.109375" style="34" customWidth="1"/>
    <col min="1542" max="1542" width="4" style="34" bestFit="1" customWidth="1"/>
    <col min="1543" max="1543" width="3.33203125" style="34" bestFit="1" customWidth="1"/>
    <col min="1544" max="1544" width="5.33203125" style="34" customWidth="1"/>
    <col min="1545" max="1545" width="6.33203125" style="34" customWidth="1"/>
    <col min="1546" max="1549" width="5.6640625" style="34" customWidth="1"/>
    <col min="1550" max="1552" width="3.88671875" style="34" customWidth="1"/>
    <col min="1553" max="1553" width="5.44140625" style="34" customWidth="1"/>
    <col min="1554" max="1557" width="3.88671875" style="34" customWidth="1"/>
    <col min="1558" max="1558" width="6.109375" style="34" customWidth="1"/>
    <col min="1559" max="1559" width="5" style="34" customWidth="1"/>
    <col min="1560" max="1788" width="9.109375" style="34"/>
    <col min="1789" max="1789" width="9.44140625" style="34" customWidth="1"/>
    <col min="1790" max="1793" width="5.6640625" style="34" customWidth="1"/>
    <col min="1794" max="1794" width="13.33203125" style="34" customWidth="1"/>
    <col min="1795" max="1795" width="5.6640625" style="34" customWidth="1"/>
    <col min="1796" max="1796" width="4" style="34" customWidth="1"/>
    <col min="1797" max="1797" width="4.109375" style="34" customWidth="1"/>
    <col min="1798" max="1798" width="4" style="34" bestFit="1" customWidth="1"/>
    <col min="1799" max="1799" width="3.33203125" style="34" bestFit="1" customWidth="1"/>
    <col min="1800" max="1800" width="5.33203125" style="34" customWidth="1"/>
    <col min="1801" max="1801" width="6.33203125" style="34" customWidth="1"/>
    <col min="1802" max="1805" width="5.6640625" style="34" customWidth="1"/>
    <col min="1806" max="1808" width="3.88671875" style="34" customWidth="1"/>
    <col min="1809" max="1809" width="5.44140625" style="34" customWidth="1"/>
    <col min="1810" max="1813" width="3.88671875" style="34" customWidth="1"/>
    <col min="1814" max="1814" width="6.109375" style="34" customWidth="1"/>
    <col min="1815" max="1815" width="5" style="34" customWidth="1"/>
    <col min="1816" max="2044" width="9.109375" style="34"/>
    <col min="2045" max="2045" width="9.44140625" style="34" customWidth="1"/>
    <col min="2046" max="2049" width="5.6640625" style="34" customWidth="1"/>
    <col min="2050" max="2050" width="13.33203125" style="34" customWidth="1"/>
    <col min="2051" max="2051" width="5.6640625" style="34" customWidth="1"/>
    <col min="2052" max="2052" width="4" style="34" customWidth="1"/>
    <col min="2053" max="2053" width="4.109375" style="34" customWidth="1"/>
    <col min="2054" max="2054" width="4" style="34" bestFit="1" customWidth="1"/>
    <col min="2055" max="2055" width="3.33203125" style="34" bestFit="1" customWidth="1"/>
    <col min="2056" max="2056" width="5.33203125" style="34" customWidth="1"/>
    <col min="2057" max="2057" width="6.33203125" style="34" customWidth="1"/>
    <col min="2058" max="2061" width="5.6640625" style="34" customWidth="1"/>
    <col min="2062" max="2064" width="3.88671875" style="34" customWidth="1"/>
    <col min="2065" max="2065" width="5.44140625" style="34" customWidth="1"/>
    <col min="2066" max="2069" width="3.88671875" style="34" customWidth="1"/>
    <col min="2070" max="2070" width="6.109375" style="34" customWidth="1"/>
    <col min="2071" max="2071" width="5" style="34" customWidth="1"/>
    <col min="2072" max="2300" width="9.109375" style="34"/>
    <col min="2301" max="2301" width="9.44140625" style="34" customWidth="1"/>
    <col min="2302" max="2305" width="5.6640625" style="34" customWidth="1"/>
    <col min="2306" max="2306" width="13.33203125" style="34" customWidth="1"/>
    <col min="2307" max="2307" width="5.6640625" style="34" customWidth="1"/>
    <col min="2308" max="2308" width="4" style="34" customWidth="1"/>
    <col min="2309" max="2309" width="4.109375" style="34" customWidth="1"/>
    <col min="2310" max="2310" width="4" style="34" bestFit="1" customWidth="1"/>
    <col min="2311" max="2311" width="3.33203125" style="34" bestFit="1" customWidth="1"/>
    <col min="2312" max="2312" width="5.33203125" style="34" customWidth="1"/>
    <col min="2313" max="2313" width="6.33203125" style="34" customWidth="1"/>
    <col min="2314" max="2317" width="5.6640625" style="34" customWidth="1"/>
    <col min="2318" max="2320" width="3.88671875" style="34" customWidth="1"/>
    <col min="2321" max="2321" width="5.44140625" style="34" customWidth="1"/>
    <col min="2322" max="2325" width="3.88671875" style="34" customWidth="1"/>
    <col min="2326" max="2326" width="6.109375" style="34" customWidth="1"/>
    <col min="2327" max="2327" width="5" style="34" customWidth="1"/>
    <col min="2328" max="2556" width="9.109375" style="34"/>
    <col min="2557" max="2557" width="9.44140625" style="34" customWidth="1"/>
    <col min="2558" max="2561" width="5.6640625" style="34" customWidth="1"/>
    <col min="2562" max="2562" width="13.33203125" style="34" customWidth="1"/>
    <col min="2563" max="2563" width="5.6640625" style="34" customWidth="1"/>
    <col min="2564" max="2564" width="4" style="34" customWidth="1"/>
    <col min="2565" max="2565" width="4.109375" style="34" customWidth="1"/>
    <col min="2566" max="2566" width="4" style="34" bestFit="1" customWidth="1"/>
    <col min="2567" max="2567" width="3.33203125" style="34" bestFit="1" customWidth="1"/>
    <col min="2568" max="2568" width="5.33203125" style="34" customWidth="1"/>
    <col min="2569" max="2569" width="6.33203125" style="34" customWidth="1"/>
    <col min="2570" max="2573" width="5.6640625" style="34" customWidth="1"/>
    <col min="2574" max="2576" width="3.88671875" style="34" customWidth="1"/>
    <col min="2577" max="2577" width="5.44140625" style="34" customWidth="1"/>
    <col min="2578" max="2581" width="3.88671875" style="34" customWidth="1"/>
    <col min="2582" max="2582" width="6.109375" style="34" customWidth="1"/>
    <col min="2583" max="2583" width="5" style="34" customWidth="1"/>
    <col min="2584" max="2812" width="9.109375" style="34"/>
    <col min="2813" max="2813" width="9.44140625" style="34" customWidth="1"/>
    <col min="2814" max="2817" width="5.6640625" style="34" customWidth="1"/>
    <col min="2818" max="2818" width="13.33203125" style="34" customWidth="1"/>
    <col min="2819" max="2819" width="5.6640625" style="34" customWidth="1"/>
    <col min="2820" max="2820" width="4" style="34" customWidth="1"/>
    <col min="2821" max="2821" width="4.109375" style="34" customWidth="1"/>
    <col min="2822" max="2822" width="4" style="34" bestFit="1" customWidth="1"/>
    <col min="2823" max="2823" width="3.33203125" style="34" bestFit="1" customWidth="1"/>
    <col min="2824" max="2824" width="5.33203125" style="34" customWidth="1"/>
    <col min="2825" max="2825" width="6.33203125" style="34" customWidth="1"/>
    <col min="2826" max="2829" width="5.6640625" style="34" customWidth="1"/>
    <col min="2830" max="2832" width="3.88671875" style="34" customWidth="1"/>
    <col min="2833" max="2833" width="5.44140625" style="34" customWidth="1"/>
    <col min="2834" max="2837" width="3.88671875" style="34" customWidth="1"/>
    <col min="2838" max="2838" width="6.109375" style="34" customWidth="1"/>
    <col min="2839" max="2839" width="5" style="34" customWidth="1"/>
    <col min="2840" max="3068" width="9.109375" style="34"/>
    <col min="3069" max="3069" width="9.44140625" style="34" customWidth="1"/>
    <col min="3070" max="3073" width="5.6640625" style="34" customWidth="1"/>
    <col min="3074" max="3074" width="13.33203125" style="34" customWidth="1"/>
    <col min="3075" max="3075" width="5.6640625" style="34" customWidth="1"/>
    <col min="3076" max="3076" width="4" style="34" customWidth="1"/>
    <col min="3077" max="3077" width="4.109375" style="34" customWidth="1"/>
    <col min="3078" max="3078" width="4" style="34" bestFit="1" customWidth="1"/>
    <col min="3079" max="3079" width="3.33203125" style="34" bestFit="1" customWidth="1"/>
    <col min="3080" max="3080" width="5.33203125" style="34" customWidth="1"/>
    <col min="3081" max="3081" width="6.33203125" style="34" customWidth="1"/>
    <col min="3082" max="3085" width="5.6640625" style="34" customWidth="1"/>
    <col min="3086" max="3088" width="3.88671875" style="34" customWidth="1"/>
    <col min="3089" max="3089" width="5.44140625" style="34" customWidth="1"/>
    <col min="3090" max="3093" width="3.88671875" style="34" customWidth="1"/>
    <col min="3094" max="3094" width="6.109375" style="34" customWidth="1"/>
    <col min="3095" max="3095" width="5" style="34" customWidth="1"/>
    <col min="3096" max="3324" width="9.109375" style="34"/>
    <col min="3325" max="3325" width="9.44140625" style="34" customWidth="1"/>
    <col min="3326" max="3329" width="5.6640625" style="34" customWidth="1"/>
    <col min="3330" max="3330" width="13.33203125" style="34" customWidth="1"/>
    <col min="3331" max="3331" width="5.6640625" style="34" customWidth="1"/>
    <col min="3332" max="3332" width="4" style="34" customWidth="1"/>
    <col min="3333" max="3333" width="4.109375" style="34" customWidth="1"/>
    <col min="3334" max="3334" width="4" style="34" bestFit="1" customWidth="1"/>
    <col min="3335" max="3335" width="3.33203125" style="34" bestFit="1" customWidth="1"/>
    <col min="3336" max="3336" width="5.33203125" style="34" customWidth="1"/>
    <col min="3337" max="3337" width="6.33203125" style="34" customWidth="1"/>
    <col min="3338" max="3341" width="5.6640625" style="34" customWidth="1"/>
    <col min="3342" max="3344" width="3.88671875" style="34" customWidth="1"/>
    <col min="3345" max="3345" width="5.44140625" style="34" customWidth="1"/>
    <col min="3346" max="3349" width="3.88671875" style="34" customWidth="1"/>
    <col min="3350" max="3350" width="6.109375" style="34" customWidth="1"/>
    <col min="3351" max="3351" width="5" style="34" customWidth="1"/>
    <col min="3352" max="3580" width="9.109375" style="34"/>
    <col min="3581" max="3581" width="9.44140625" style="34" customWidth="1"/>
    <col min="3582" max="3585" width="5.6640625" style="34" customWidth="1"/>
    <col min="3586" max="3586" width="13.33203125" style="34" customWidth="1"/>
    <col min="3587" max="3587" width="5.6640625" style="34" customWidth="1"/>
    <col min="3588" max="3588" width="4" style="34" customWidth="1"/>
    <col min="3589" max="3589" width="4.109375" style="34" customWidth="1"/>
    <col min="3590" max="3590" width="4" style="34" bestFit="1" customWidth="1"/>
    <col min="3591" max="3591" width="3.33203125" style="34" bestFit="1" customWidth="1"/>
    <col min="3592" max="3592" width="5.33203125" style="34" customWidth="1"/>
    <col min="3593" max="3593" width="6.33203125" style="34" customWidth="1"/>
    <col min="3594" max="3597" width="5.6640625" style="34" customWidth="1"/>
    <col min="3598" max="3600" width="3.88671875" style="34" customWidth="1"/>
    <col min="3601" max="3601" width="5.44140625" style="34" customWidth="1"/>
    <col min="3602" max="3605" width="3.88671875" style="34" customWidth="1"/>
    <col min="3606" max="3606" width="6.109375" style="34" customWidth="1"/>
    <col min="3607" max="3607" width="5" style="34" customWidth="1"/>
    <col min="3608" max="3836" width="9.109375" style="34"/>
    <col min="3837" max="3837" width="9.44140625" style="34" customWidth="1"/>
    <col min="3838" max="3841" width="5.6640625" style="34" customWidth="1"/>
    <col min="3842" max="3842" width="13.33203125" style="34" customWidth="1"/>
    <col min="3843" max="3843" width="5.6640625" style="34" customWidth="1"/>
    <col min="3844" max="3844" width="4" style="34" customWidth="1"/>
    <col min="3845" max="3845" width="4.109375" style="34" customWidth="1"/>
    <col min="3846" max="3846" width="4" style="34" bestFit="1" customWidth="1"/>
    <col min="3847" max="3847" width="3.33203125" style="34" bestFit="1" customWidth="1"/>
    <col min="3848" max="3848" width="5.33203125" style="34" customWidth="1"/>
    <col min="3849" max="3849" width="6.33203125" style="34" customWidth="1"/>
    <col min="3850" max="3853" width="5.6640625" style="34" customWidth="1"/>
    <col min="3854" max="3856" width="3.88671875" style="34" customWidth="1"/>
    <col min="3857" max="3857" width="5.44140625" style="34" customWidth="1"/>
    <col min="3858" max="3861" width="3.88671875" style="34" customWidth="1"/>
    <col min="3862" max="3862" width="6.109375" style="34" customWidth="1"/>
    <col min="3863" max="3863" width="5" style="34" customWidth="1"/>
    <col min="3864" max="4092" width="9.109375" style="34"/>
    <col min="4093" max="4093" width="9.44140625" style="34" customWidth="1"/>
    <col min="4094" max="4097" width="5.6640625" style="34" customWidth="1"/>
    <col min="4098" max="4098" width="13.33203125" style="34" customWidth="1"/>
    <col min="4099" max="4099" width="5.6640625" style="34" customWidth="1"/>
    <col min="4100" max="4100" width="4" style="34" customWidth="1"/>
    <col min="4101" max="4101" width="4.109375" style="34" customWidth="1"/>
    <col min="4102" max="4102" width="4" style="34" bestFit="1" customWidth="1"/>
    <col min="4103" max="4103" width="3.33203125" style="34" bestFit="1" customWidth="1"/>
    <col min="4104" max="4104" width="5.33203125" style="34" customWidth="1"/>
    <col min="4105" max="4105" width="6.33203125" style="34" customWidth="1"/>
    <col min="4106" max="4109" width="5.6640625" style="34" customWidth="1"/>
    <col min="4110" max="4112" width="3.88671875" style="34" customWidth="1"/>
    <col min="4113" max="4113" width="5.44140625" style="34" customWidth="1"/>
    <col min="4114" max="4117" width="3.88671875" style="34" customWidth="1"/>
    <col min="4118" max="4118" width="6.109375" style="34" customWidth="1"/>
    <col min="4119" max="4119" width="5" style="34" customWidth="1"/>
    <col min="4120" max="4348" width="9.109375" style="34"/>
    <col min="4349" max="4349" width="9.44140625" style="34" customWidth="1"/>
    <col min="4350" max="4353" width="5.6640625" style="34" customWidth="1"/>
    <col min="4354" max="4354" width="13.33203125" style="34" customWidth="1"/>
    <col min="4355" max="4355" width="5.6640625" style="34" customWidth="1"/>
    <col min="4356" max="4356" width="4" style="34" customWidth="1"/>
    <col min="4357" max="4357" width="4.109375" style="34" customWidth="1"/>
    <col min="4358" max="4358" width="4" style="34" bestFit="1" customWidth="1"/>
    <col min="4359" max="4359" width="3.33203125" style="34" bestFit="1" customWidth="1"/>
    <col min="4360" max="4360" width="5.33203125" style="34" customWidth="1"/>
    <col min="4361" max="4361" width="6.33203125" style="34" customWidth="1"/>
    <col min="4362" max="4365" width="5.6640625" style="34" customWidth="1"/>
    <col min="4366" max="4368" width="3.88671875" style="34" customWidth="1"/>
    <col min="4369" max="4369" width="5.44140625" style="34" customWidth="1"/>
    <col min="4370" max="4373" width="3.88671875" style="34" customWidth="1"/>
    <col min="4374" max="4374" width="6.109375" style="34" customWidth="1"/>
    <col min="4375" max="4375" width="5" style="34" customWidth="1"/>
    <col min="4376" max="4604" width="9.109375" style="34"/>
    <col min="4605" max="4605" width="9.44140625" style="34" customWidth="1"/>
    <col min="4606" max="4609" width="5.6640625" style="34" customWidth="1"/>
    <col min="4610" max="4610" width="13.33203125" style="34" customWidth="1"/>
    <col min="4611" max="4611" width="5.6640625" style="34" customWidth="1"/>
    <col min="4612" max="4612" width="4" style="34" customWidth="1"/>
    <col min="4613" max="4613" width="4.109375" style="34" customWidth="1"/>
    <col min="4614" max="4614" width="4" style="34" bestFit="1" customWidth="1"/>
    <col min="4615" max="4615" width="3.33203125" style="34" bestFit="1" customWidth="1"/>
    <col min="4616" max="4616" width="5.33203125" style="34" customWidth="1"/>
    <col min="4617" max="4617" width="6.33203125" style="34" customWidth="1"/>
    <col min="4618" max="4621" width="5.6640625" style="34" customWidth="1"/>
    <col min="4622" max="4624" width="3.88671875" style="34" customWidth="1"/>
    <col min="4625" max="4625" width="5.44140625" style="34" customWidth="1"/>
    <col min="4626" max="4629" width="3.88671875" style="34" customWidth="1"/>
    <col min="4630" max="4630" width="6.109375" style="34" customWidth="1"/>
    <col min="4631" max="4631" width="5" style="34" customWidth="1"/>
    <col min="4632" max="4860" width="9.109375" style="34"/>
    <col min="4861" max="4861" width="9.44140625" style="34" customWidth="1"/>
    <col min="4862" max="4865" width="5.6640625" style="34" customWidth="1"/>
    <col min="4866" max="4866" width="13.33203125" style="34" customWidth="1"/>
    <col min="4867" max="4867" width="5.6640625" style="34" customWidth="1"/>
    <col min="4868" max="4868" width="4" style="34" customWidth="1"/>
    <col min="4869" max="4869" width="4.109375" style="34" customWidth="1"/>
    <col min="4870" max="4870" width="4" style="34" bestFit="1" customWidth="1"/>
    <col min="4871" max="4871" width="3.33203125" style="34" bestFit="1" customWidth="1"/>
    <col min="4872" max="4872" width="5.33203125" style="34" customWidth="1"/>
    <col min="4873" max="4873" width="6.33203125" style="34" customWidth="1"/>
    <col min="4874" max="4877" width="5.6640625" style="34" customWidth="1"/>
    <col min="4878" max="4880" width="3.88671875" style="34" customWidth="1"/>
    <col min="4881" max="4881" width="5.44140625" style="34" customWidth="1"/>
    <col min="4882" max="4885" width="3.88671875" style="34" customWidth="1"/>
    <col min="4886" max="4886" width="6.109375" style="34" customWidth="1"/>
    <col min="4887" max="4887" width="5" style="34" customWidth="1"/>
    <col min="4888" max="5116" width="9.109375" style="34"/>
    <col min="5117" max="5117" width="9.44140625" style="34" customWidth="1"/>
    <col min="5118" max="5121" width="5.6640625" style="34" customWidth="1"/>
    <col min="5122" max="5122" width="13.33203125" style="34" customWidth="1"/>
    <col min="5123" max="5123" width="5.6640625" style="34" customWidth="1"/>
    <col min="5124" max="5124" width="4" style="34" customWidth="1"/>
    <col min="5125" max="5125" width="4.109375" style="34" customWidth="1"/>
    <col min="5126" max="5126" width="4" style="34" bestFit="1" customWidth="1"/>
    <col min="5127" max="5127" width="3.33203125" style="34" bestFit="1" customWidth="1"/>
    <col min="5128" max="5128" width="5.33203125" style="34" customWidth="1"/>
    <col min="5129" max="5129" width="6.33203125" style="34" customWidth="1"/>
    <col min="5130" max="5133" width="5.6640625" style="34" customWidth="1"/>
    <col min="5134" max="5136" width="3.88671875" style="34" customWidth="1"/>
    <col min="5137" max="5137" width="5.44140625" style="34" customWidth="1"/>
    <col min="5138" max="5141" width="3.88671875" style="34" customWidth="1"/>
    <col min="5142" max="5142" width="6.109375" style="34" customWidth="1"/>
    <col min="5143" max="5143" width="5" style="34" customWidth="1"/>
    <col min="5144" max="5372" width="9.109375" style="34"/>
    <col min="5373" max="5373" width="9.44140625" style="34" customWidth="1"/>
    <col min="5374" max="5377" width="5.6640625" style="34" customWidth="1"/>
    <col min="5378" max="5378" width="13.33203125" style="34" customWidth="1"/>
    <col min="5379" max="5379" width="5.6640625" style="34" customWidth="1"/>
    <col min="5380" max="5380" width="4" style="34" customWidth="1"/>
    <col min="5381" max="5381" width="4.109375" style="34" customWidth="1"/>
    <col min="5382" max="5382" width="4" style="34" bestFit="1" customWidth="1"/>
    <col min="5383" max="5383" width="3.33203125" style="34" bestFit="1" customWidth="1"/>
    <col min="5384" max="5384" width="5.33203125" style="34" customWidth="1"/>
    <col min="5385" max="5385" width="6.33203125" style="34" customWidth="1"/>
    <col min="5386" max="5389" width="5.6640625" style="34" customWidth="1"/>
    <col min="5390" max="5392" width="3.88671875" style="34" customWidth="1"/>
    <col min="5393" max="5393" width="5.44140625" style="34" customWidth="1"/>
    <col min="5394" max="5397" width="3.88671875" style="34" customWidth="1"/>
    <col min="5398" max="5398" width="6.109375" style="34" customWidth="1"/>
    <col min="5399" max="5399" width="5" style="34" customWidth="1"/>
    <col min="5400" max="5628" width="9.109375" style="34"/>
    <col min="5629" max="5629" width="9.44140625" style="34" customWidth="1"/>
    <col min="5630" max="5633" width="5.6640625" style="34" customWidth="1"/>
    <col min="5634" max="5634" width="13.33203125" style="34" customWidth="1"/>
    <col min="5635" max="5635" width="5.6640625" style="34" customWidth="1"/>
    <col min="5636" max="5636" width="4" style="34" customWidth="1"/>
    <col min="5637" max="5637" width="4.109375" style="34" customWidth="1"/>
    <col min="5638" max="5638" width="4" style="34" bestFit="1" customWidth="1"/>
    <col min="5639" max="5639" width="3.33203125" style="34" bestFit="1" customWidth="1"/>
    <col min="5640" max="5640" width="5.33203125" style="34" customWidth="1"/>
    <col min="5641" max="5641" width="6.33203125" style="34" customWidth="1"/>
    <col min="5642" max="5645" width="5.6640625" style="34" customWidth="1"/>
    <col min="5646" max="5648" width="3.88671875" style="34" customWidth="1"/>
    <col min="5649" max="5649" width="5.44140625" style="34" customWidth="1"/>
    <col min="5650" max="5653" width="3.88671875" style="34" customWidth="1"/>
    <col min="5654" max="5654" width="6.109375" style="34" customWidth="1"/>
    <col min="5655" max="5655" width="5" style="34" customWidth="1"/>
    <col min="5656" max="5884" width="9.109375" style="34"/>
    <col min="5885" max="5885" width="9.44140625" style="34" customWidth="1"/>
    <col min="5886" max="5889" width="5.6640625" style="34" customWidth="1"/>
    <col min="5890" max="5890" width="13.33203125" style="34" customWidth="1"/>
    <col min="5891" max="5891" width="5.6640625" style="34" customWidth="1"/>
    <col min="5892" max="5892" width="4" style="34" customWidth="1"/>
    <col min="5893" max="5893" width="4.109375" style="34" customWidth="1"/>
    <col min="5894" max="5894" width="4" style="34" bestFit="1" customWidth="1"/>
    <col min="5895" max="5895" width="3.33203125" style="34" bestFit="1" customWidth="1"/>
    <col min="5896" max="5896" width="5.33203125" style="34" customWidth="1"/>
    <col min="5897" max="5897" width="6.33203125" style="34" customWidth="1"/>
    <col min="5898" max="5901" width="5.6640625" style="34" customWidth="1"/>
    <col min="5902" max="5904" width="3.88671875" style="34" customWidth="1"/>
    <col min="5905" max="5905" width="5.44140625" style="34" customWidth="1"/>
    <col min="5906" max="5909" width="3.88671875" style="34" customWidth="1"/>
    <col min="5910" max="5910" width="6.109375" style="34" customWidth="1"/>
    <col min="5911" max="5911" width="5" style="34" customWidth="1"/>
    <col min="5912" max="6140" width="9.109375" style="34"/>
    <col min="6141" max="6141" width="9.44140625" style="34" customWidth="1"/>
    <col min="6142" max="6145" width="5.6640625" style="34" customWidth="1"/>
    <col min="6146" max="6146" width="13.33203125" style="34" customWidth="1"/>
    <col min="6147" max="6147" width="5.6640625" style="34" customWidth="1"/>
    <col min="6148" max="6148" width="4" style="34" customWidth="1"/>
    <col min="6149" max="6149" width="4.109375" style="34" customWidth="1"/>
    <col min="6150" max="6150" width="4" style="34" bestFit="1" customWidth="1"/>
    <col min="6151" max="6151" width="3.33203125" style="34" bestFit="1" customWidth="1"/>
    <col min="6152" max="6152" width="5.33203125" style="34" customWidth="1"/>
    <col min="6153" max="6153" width="6.33203125" style="34" customWidth="1"/>
    <col min="6154" max="6157" width="5.6640625" style="34" customWidth="1"/>
    <col min="6158" max="6160" width="3.88671875" style="34" customWidth="1"/>
    <col min="6161" max="6161" width="5.44140625" style="34" customWidth="1"/>
    <col min="6162" max="6165" width="3.88671875" style="34" customWidth="1"/>
    <col min="6166" max="6166" width="6.109375" style="34" customWidth="1"/>
    <col min="6167" max="6167" width="5" style="34" customWidth="1"/>
    <col min="6168" max="6396" width="9.109375" style="34"/>
    <col min="6397" max="6397" width="9.44140625" style="34" customWidth="1"/>
    <col min="6398" max="6401" width="5.6640625" style="34" customWidth="1"/>
    <col min="6402" max="6402" width="13.33203125" style="34" customWidth="1"/>
    <col min="6403" max="6403" width="5.6640625" style="34" customWidth="1"/>
    <col min="6404" max="6404" width="4" style="34" customWidth="1"/>
    <col min="6405" max="6405" width="4.109375" style="34" customWidth="1"/>
    <col min="6406" max="6406" width="4" style="34" bestFit="1" customWidth="1"/>
    <col min="6407" max="6407" width="3.33203125" style="34" bestFit="1" customWidth="1"/>
    <col min="6408" max="6408" width="5.33203125" style="34" customWidth="1"/>
    <col min="6409" max="6409" width="6.33203125" style="34" customWidth="1"/>
    <col min="6410" max="6413" width="5.6640625" style="34" customWidth="1"/>
    <col min="6414" max="6416" width="3.88671875" style="34" customWidth="1"/>
    <col min="6417" max="6417" width="5.44140625" style="34" customWidth="1"/>
    <col min="6418" max="6421" width="3.88671875" style="34" customWidth="1"/>
    <col min="6422" max="6422" width="6.109375" style="34" customWidth="1"/>
    <col min="6423" max="6423" width="5" style="34" customWidth="1"/>
    <col min="6424" max="6652" width="9.109375" style="34"/>
    <col min="6653" max="6653" width="9.44140625" style="34" customWidth="1"/>
    <col min="6654" max="6657" width="5.6640625" style="34" customWidth="1"/>
    <col min="6658" max="6658" width="13.33203125" style="34" customWidth="1"/>
    <col min="6659" max="6659" width="5.6640625" style="34" customWidth="1"/>
    <col min="6660" max="6660" width="4" style="34" customWidth="1"/>
    <col min="6661" max="6661" width="4.109375" style="34" customWidth="1"/>
    <col min="6662" max="6662" width="4" style="34" bestFit="1" customWidth="1"/>
    <col min="6663" max="6663" width="3.33203125" style="34" bestFit="1" customWidth="1"/>
    <col min="6664" max="6664" width="5.33203125" style="34" customWidth="1"/>
    <col min="6665" max="6665" width="6.33203125" style="34" customWidth="1"/>
    <col min="6666" max="6669" width="5.6640625" style="34" customWidth="1"/>
    <col min="6670" max="6672" width="3.88671875" style="34" customWidth="1"/>
    <col min="6673" max="6673" width="5.44140625" style="34" customWidth="1"/>
    <col min="6674" max="6677" width="3.88671875" style="34" customWidth="1"/>
    <col min="6678" max="6678" width="6.109375" style="34" customWidth="1"/>
    <col min="6679" max="6679" width="5" style="34" customWidth="1"/>
    <col min="6680" max="6908" width="9.109375" style="34"/>
    <col min="6909" max="6909" width="9.44140625" style="34" customWidth="1"/>
    <col min="6910" max="6913" width="5.6640625" style="34" customWidth="1"/>
    <col min="6914" max="6914" width="13.33203125" style="34" customWidth="1"/>
    <col min="6915" max="6915" width="5.6640625" style="34" customWidth="1"/>
    <col min="6916" max="6916" width="4" style="34" customWidth="1"/>
    <col min="6917" max="6917" width="4.109375" style="34" customWidth="1"/>
    <col min="6918" max="6918" width="4" style="34" bestFit="1" customWidth="1"/>
    <col min="6919" max="6919" width="3.33203125" style="34" bestFit="1" customWidth="1"/>
    <col min="6920" max="6920" width="5.33203125" style="34" customWidth="1"/>
    <col min="6921" max="6921" width="6.33203125" style="34" customWidth="1"/>
    <col min="6922" max="6925" width="5.6640625" style="34" customWidth="1"/>
    <col min="6926" max="6928" width="3.88671875" style="34" customWidth="1"/>
    <col min="6929" max="6929" width="5.44140625" style="34" customWidth="1"/>
    <col min="6930" max="6933" width="3.88671875" style="34" customWidth="1"/>
    <col min="6934" max="6934" width="6.109375" style="34" customWidth="1"/>
    <col min="6935" max="6935" width="5" style="34" customWidth="1"/>
    <col min="6936" max="7164" width="9.109375" style="34"/>
    <col min="7165" max="7165" width="9.44140625" style="34" customWidth="1"/>
    <col min="7166" max="7169" width="5.6640625" style="34" customWidth="1"/>
    <col min="7170" max="7170" width="13.33203125" style="34" customWidth="1"/>
    <col min="7171" max="7171" width="5.6640625" style="34" customWidth="1"/>
    <col min="7172" max="7172" width="4" style="34" customWidth="1"/>
    <col min="7173" max="7173" width="4.109375" style="34" customWidth="1"/>
    <col min="7174" max="7174" width="4" style="34" bestFit="1" customWidth="1"/>
    <col min="7175" max="7175" width="3.33203125" style="34" bestFit="1" customWidth="1"/>
    <col min="7176" max="7176" width="5.33203125" style="34" customWidth="1"/>
    <col min="7177" max="7177" width="6.33203125" style="34" customWidth="1"/>
    <col min="7178" max="7181" width="5.6640625" style="34" customWidth="1"/>
    <col min="7182" max="7184" width="3.88671875" style="34" customWidth="1"/>
    <col min="7185" max="7185" width="5.44140625" style="34" customWidth="1"/>
    <col min="7186" max="7189" width="3.88671875" style="34" customWidth="1"/>
    <col min="7190" max="7190" width="6.109375" style="34" customWidth="1"/>
    <col min="7191" max="7191" width="5" style="34" customWidth="1"/>
    <col min="7192" max="7420" width="9.109375" style="34"/>
    <col min="7421" max="7421" width="9.44140625" style="34" customWidth="1"/>
    <col min="7422" max="7425" width="5.6640625" style="34" customWidth="1"/>
    <col min="7426" max="7426" width="13.33203125" style="34" customWidth="1"/>
    <col min="7427" max="7427" width="5.6640625" style="34" customWidth="1"/>
    <col min="7428" max="7428" width="4" style="34" customWidth="1"/>
    <col min="7429" max="7429" width="4.109375" style="34" customWidth="1"/>
    <col min="7430" max="7430" width="4" style="34" bestFit="1" customWidth="1"/>
    <col min="7431" max="7431" width="3.33203125" style="34" bestFit="1" customWidth="1"/>
    <col min="7432" max="7432" width="5.33203125" style="34" customWidth="1"/>
    <col min="7433" max="7433" width="6.33203125" style="34" customWidth="1"/>
    <col min="7434" max="7437" width="5.6640625" style="34" customWidth="1"/>
    <col min="7438" max="7440" width="3.88671875" style="34" customWidth="1"/>
    <col min="7441" max="7441" width="5.44140625" style="34" customWidth="1"/>
    <col min="7442" max="7445" width="3.88671875" style="34" customWidth="1"/>
    <col min="7446" max="7446" width="6.109375" style="34" customWidth="1"/>
    <col min="7447" max="7447" width="5" style="34" customWidth="1"/>
    <col min="7448" max="7676" width="9.109375" style="34"/>
    <col min="7677" max="7677" width="9.44140625" style="34" customWidth="1"/>
    <col min="7678" max="7681" width="5.6640625" style="34" customWidth="1"/>
    <col min="7682" max="7682" width="13.33203125" style="34" customWidth="1"/>
    <col min="7683" max="7683" width="5.6640625" style="34" customWidth="1"/>
    <col min="7684" max="7684" width="4" style="34" customWidth="1"/>
    <col min="7685" max="7685" width="4.109375" style="34" customWidth="1"/>
    <col min="7686" max="7686" width="4" style="34" bestFit="1" customWidth="1"/>
    <col min="7687" max="7687" width="3.33203125" style="34" bestFit="1" customWidth="1"/>
    <col min="7688" max="7688" width="5.33203125" style="34" customWidth="1"/>
    <col min="7689" max="7689" width="6.33203125" style="34" customWidth="1"/>
    <col min="7690" max="7693" width="5.6640625" style="34" customWidth="1"/>
    <col min="7694" max="7696" width="3.88671875" style="34" customWidth="1"/>
    <col min="7697" max="7697" width="5.44140625" style="34" customWidth="1"/>
    <col min="7698" max="7701" width="3.88671875" style="34" customWidth="1"/>
    <col min="7702" max="7702" width="6.109375" style="34" customWidth="1"/>
    <col min="7703" max="7703" width="5" style="34" customWidth="1"/>
    <col min="7704" max="7932" width="9.109375" style="34"/>
    <col min="7933" max="7933" width="9.44140625" style="34" customWidth="1"/>
    <col min="7934" max="7937" width="5.6640625" style="34" customWidth="1"/>
    <col min="7938" max="7938" width="13.33203125" style="34" customWidth="1"/>
    <col min="7939" max="7939" width="5.6640625" style="34" customWidth="1"/>
    <col min="7940" max="7940" width="4" style="34" customWidth="1"/>
    <col min="7941" max="7941" width="4.109375" style="34" customWidth="1"/>
    <col min="7942" max="7942" width="4" style="34" bestFit="1" customWidth="1"/>
    <col min="7943" max="7943" width="3.33203125" style="34" bestFit="1" customWidth="1"/>
    <col min="7944" max="7944" width="5.33203125" style="34" customWidth="1"/>
    <col min="7945" max="7945" width="6.33203125" style="34" customWidth="1"/>
    <col min="7946" max="7949" width="5.6640625" style="34" customWidth="1"/>
    <col min="7950" max="7952" width="3.88671875" style="34" customWidth="1"/>
    <col min="7953" max="7953" width="5.44140625" style="34" customWidth="1"/>
    <col min="7954" max="7957" width="3.88671875" style="34" customWidth="1"/>
    <col min="7958" max="7958" width="6.109375" style="34" customWidth="1"/>
    <col min="7959" max="7959" width="5" style="34" customWidth="1"/>
    <col min="7960" max="8188" width="9.109375" style="34"/>
    <col min="8189" max="8189" width="9.44140625" style="34" customWidth="1"/>
    <col min="8190" max="8193" width="5.6640625" style="34" customWidth="1"/>
    <col min="8194" max="8194" width="13.33203125" style="34" customWidth="1"/>
    <col min="8195" max="8195" width="5.6640625" style="34" customWidth="1"/>
    <col min="8196" max="8196" width="4" style="34" customWidth="1"/>
    <col min="8197" max="8197" width="4.109375" style="34" customWidth="1"/>
    <col min="8198" max="8198" width="4" style="34" bestFit="1" customWidth="1"/>
    <col min="8199" max="8199" width="3.33203125" style="34" bestFit="1" customWidth="1"/>
    <col min="8200" max="8200" width="5.33203125" style="34" customWidth="1"/>
    <col min="8201" max="8201" width="6.33203125" style="34" customWidth="1"/>
    <col min="8202" max="8205" width="5.6640625" style="34" customWidth="1"/>
    <col min="8206" max="8208" width="3.88671875" style="34" customWidth="1"/>
    <col min="8209" max="8209" width="5.44140625" style="34" customWidth="1"/>
    <col min="8210" max="8213" width="3.88671875" style="34" customWidth="1"/>
    <col min="8214" max="8214" width="6.109375" style="34" customWidth="1"/>
    <col min="8215" max="8215" width="5" style="34" customWidth="1"/>
    <col min="8216" max="8444" width="9.109375" style="34"/>
    <col min="8445" max="8445" width="9.44140625" style="34" customWidth="1"/>
    <col min="8446" max="8449" width="5.6640625" style="34" customWidth="1"/>
    <col min="8450" max="8450" width="13.33203125" style="34" customWidth="1"/>
    <col min="8451" max="8451" width="5.6640625" style="34" customWidth="1"/>
    <col min="8452" max="8452" width="4" style="34" customWidth="1"/>
    <col min="8453" max="8453" width="4.109375" style="34" customWidth="1"/>
    <col min="8454" max="8454" width="4" style="34" bestFit="1" customWidth="1"/>
    <col min="8455" max="8455" width="3.33203125" style="34" bestFit="1" customWidth="1"/>
    <col min="8456" max="8456" width="5.33203125" style="34" customWidth="1"/>
    <col min="8457" max="8457" width="6.33203125" style="34" customWidth="1"/>
    <col min="8458" max="8461" width="5.6640625" style="34" customWidth="1"/>
    <col min="8462" max="8464" width="3.88671875" style="34" customWidth="1"/>
    <col min="8465" max="8465" width="5.44140625" style="34" customWidth="1"/>
    <col min="8466" max="8469" width="3.88671875" style="34" customWidth="1"/>
    <col min="8470" max="8470" width="6.109375" style="34" customWidth="1"/>
    <col min="8471" max="8471" width="5" style="34" customWidth="1"/>
    <col min="8472" max="8700" width="9.109375" style="34"/>
    <col min="8701" max="8701" width="9.44140625" style="34" customWidth="1"/>
    <col min="8702" max="8705" width="5.6640625" style="34" customWidth="1"/>
    <col min="8706" max="8706" width="13.33203125" style="34" customWidth="1"/>
    <col min="8707" max="8707" width="5.6640625" style="34" customWidth="1"/>
    <col min="8708" max="8708" width="4" style="34" customWidth="1"/>
    <col min="8709" max="8709" width="4.109375" style="34" customWidth="1"/>
    <col min="8710" max="8710" width="4" style="34" bestFit="1" customWidth="1"/>
    <col min="8711" max="8711" width="3.33203125" style="34" bestFit="1" customWidth="1"/>
    <col min="8712" max="8712" width="5.33203125" style="34" customWidth="1"/>
    <col min="8713" max="8713" width="6.33203125" style="34" customWidth="1"/>
    <col min="8714" max="8717" width="5.6640625" style="34" customWidth="1"/>
    <col min="8718" max="8720" width="3.88671875" style="34" customWidth="1"/>
    <col min="8721" max="8721" width="5.44140625" style="34" customWidth="1"/>
    <col min="8722" max="8725" width="3.88671875" style="34" customWidth="1"/>
    <col min="8726" max="8726" width="6.109375" style="34" customWidth="1"/>
    <col min="8727" max="8727" width="5" style="34" customWidth="1"/>
    <col min="8728" max="8956" width="9.109375" style="34"/>
    <col min="8957" max="8957" width="9.44140625" style="34" customWidth="1"/>
    <col min="8958" max="8961" width="5.6640625" style="34" customWidth="1"/>
    <col min="8962" max="8962" width="13.33203125" style="34" customWidth="1"/>
    <col min="8963" max="8963" width="5.6640625" style="34" customWidth="1"/>
    <col min="8964" max="8964" width="4" style="34" customWidth="1"/>
    <col min="8965" max="8965" width="4.109375" style="34" customWidth="1"/>
    <col min="8966" max="8966" width="4" style="34" bestFit="1" customWidth="1"/>
    <col min="8967" max="8967" width="3.33203125" style="34" bestFit="1" customWidth="1"/>
    <col min="8968" max="8968" width="5.33203125" style="34" customWidth="1"/>
    <col min="8969" max="8969" width="6.33203125" style="34" customWidth="1"/>
    <col min="8970" max="8973" width="5.6640625" style="34" customWidth="1"/>
    <col min="8974" max="8976" width="3.88671875" style="34" customWidth="1"/>
    <col min="8977" max="8977" width="5.44140625" style="34" customWidth="1"/>
    <col min="8978" max="8981" width="3.88671875" style="34" customWidth="1"/>
    <col min="8982" max="8982" width="6.109375" style="34" customWidth="1"/>
    <col min="8983" max="8983" width="5" style="34" customWidth="1"/>
    <col min="8984" max="9212" width="9.109375" style="34"/>
    <col min="9213" max="9213" width="9.44140625" style="34" customWidth="1"/>
    <col min="9214" max="9217" width="5.6640625" style="34" customWidth="1"/>
    <col min="9218" max="9218" width="13.33203125" style="34" customWidth="1"/>
    <col min="9219" max="9219" width="5.6640625" style="34" customWidth="1"/>
    <col min="9220" max="9220" width="4" style="34" customWidth="1"/>
    <col min="9221" max="9221" width="4.109375" style="34" customWidth="1"/>
    <col min="9222" max="9222" width="4" style="34" bestFit="1" customWidth="1"/>
    <col min="9223" max="9223" width="3.33203125" style="34" bestFit="1" customWidth="1"/>
    <col min="9224" max="9224" width="5.33203125" style="34" customWidth="1"/>
    <col min="9225" max="9225" width="6.33203125" style="34" customWidth="1"/>
    <col min="9226" max="9229" width="5.6640625" style="34" customWidth="1"/>
    <col min="9230" max="9232" width="3.88671875" style="34" customWidth="1"/>
    <col min="9233" max="9233" width="5.44140625" style="34" customWidth="1"/>
    <col min="9234" max="9237" width="3.88671875" style="34" customWidth="1"/>
    <col min="9238" max="9238" width="6.109375" style="34" customWidth="1"/>
    <col min="9239" max="9239" width="5" style="34" customWidth="1"/>
    <col min="9240" max="9468" width="9.109375" style="34"/>
    <col min="9469" max="9469" width="9.44140625" style="34" customWidth="1"/>
    <col min="9470" max="9473" width="5.6640625" style="34" customWidth="1"/>
    <col min="9474" max="9474" width="13.33203125" style="34" customWidth="1"/>
    <col min="9475" max="9475" width="5.6640625" style="34" customWidth="1"/>
    <col min="9476" max="9476" width="4" style="34" customWidth="1"/>
    <col min="9477" max="9477" width="4.109375" style="34" customWidth="1"/>
    <col min="9478" max="9478" width="4" style="34" bestFit="1" customWidth="1"/>
    <col min="9479" max="9479" width="3.33203125" style="34" bestFit="1" customWidth="1"/>
    <col min="9480" max="9480" width="5.33203125" style="34" customWidth="1"/>
    <col min="9481" max="9481" width="6.33203125" style="34" customWidth="1"/>
    <col min="9482" max="9485" width="5.6640625" style="34" customWidth="1"/>
    <col min="9486" max="9488" width="3.88671875" style="34" customWidth="1"/>
    <col min="9489" max="9489" width="5.44140625" style="34" customWidth="1"/>
    <col min="9490" max="9493" width="3.88671875" style="34" customWidth="1"/>
    <col min="9494" max="9494" width="6.109375" style="34" customWidth="1"/>
    <col min="9495" max="9495" width="5" style="34" customWidth="1"/>
    <col min="9496" max="9724" width="9.109375" style="34"/>
    <col min="9725" max="9725" width="9.44140625" style="34" customWidth="1"/>
    <col min="9726" max="9729" width="5.6640625" style="34" customWidth="1"/>
    <col min="9730" max="9730" width="13.33203125" style="34" customWidth="1"/>
    <col min="9731" max="9731" width="5.6640625" style="34" customWidth="1"/>
    <col min="9732" max="9732" width="4" style="34" customWidth="1"/>
    <col min="9733" max="9733" width="4.109375" style="34" customWidth="1"/>
    <col min="9734" max="9734" width="4" style="34" bestFit="1" customWidth="1"/>
    <col min="9735" max="9735" width="3.33203125" style="34" bestFit="1" customWidth="1"/>
    <col min="9736" max="9736" width="5.33203125" style="34" customWidth="1"/>
    <col min="9737" max="9737" width="6.33203125" style="34" customWidth="1"/>
    <col min="9738" max="9741" width="5.6640625" style="34" customWidth="1"/>
    <col min="9742" max="9744" width="3.88671875" style="34" customWidth="1"/>
    <col min="9745" max="9745" width="5.44140625" style="34" customWidth="1"/>
    <col min="9746" max="9749" width="3.88671875" style="34" customWidth="1"/>
    <col min="9750" max="9750" width="6.109375" style="34" customWidth="1"/>
    <col min="9751" max="9751" width="5" style="34" customWidth="1"/>
    <col min="9752" max="9980" width="9.109375" style="34"/>
    <col min="9981" max="9981" width="9.44140625" style="34" customWidth="1"/>
    <col min="9982" max="9985" width="5.6640625" style="34" customWidth="1"/>
    <col min="9986" max="9986" width="13.33203125" style="34" customWidth="1"/>
    <col min="9987" max="9987" width="5.6640625" style="34" customWidth="1"/>
    <col min="9988" max="9988" width="4" style="34" customWidth="1"/>
    <col min="9989" max="9989" width="4.109375" style="34" customWidth="1"/>
    <col min="9990" max="9990" width="4" style="34" bestFit="1" customWidth="1"/>
    <col min="9991" max="9991" width="3.33203125" style="34" bestFit="1" customWidth="1"/>
    <col min="9992" max="9992" width="5.33203125" style="34" customWidth="1"/>
    <col min="9993" max="9993" width="6.33203125" style="34" customWidth="1"/>
    <col min="9994" max="9997" width="5.6640625" style="34" customWidth="1"/>
    <col min="9998" max="10000" width="3.88671875" style="34" customWidth="1"/>
    <col min="10001" max="10001" width="5.44140625" style="34" customWidth="1"/>
    <col min="10002" max="10005" width="3.88671875" style="34" customWidth="1"/>
    <col min="10006" max="10006" width="6.109375" style="34" customWidth="1"/>
    <col min="10007" max="10007" width="5" style="34" customWidth="1"/>
    <col min="10008" max="10236" width="9.109375" style="34"/>
    <col min="10237" max="10237" width="9.44140625" style="34" customWidth="1"/>
    <col min="10238" max="10241" width="5.6640625" style="34" customWidth="1"/>
    <col min="10242" max="10242" width="13.33203125" style="34" customWidth="1"/>
    <col min="10243" max="10243" width="5.6640625" style="34" customWidth="1"/>
    <col min="10244" max="10244" width="4" style="34" customWidth="1"/>
    <col min="10245" max="10245" width="4.109375" style="34" customWidth="1"/>
    <col min="10246" max="10246" width="4" style="34" bestFit="1" customWidth="1"/>
    <col min="10247" max="10247" width="3.33203125" style="34" bestFit="1" customWidth="1"/>
    <col min="10248" max="10248" width="5.33203125" style="34" customWidth="1"/>
    <col min="10249" max="10249" width="6.33203125" style="34" customWidth="1"/>
    <col min="10250" max="10253" width="5.6640625" style="34" customWidth="1"/>
    <col min="10254" max="10256" width="3.88671875" style="34" customWidth="1"/>
    <col min="10257" max="10257" width="5.44140625" style="34" customWidth="1"/>
    <col min="10258" max="10261" width="3.88671875" style="34" customWidth="1"/>
    <col min="10262" max="10262" width="6.109375" style="34" customWidth="1"/>
    <col min="10263" max="10263" width="5" style="34" customWidth="1"/>
    <col min="10264" max="10492" width="9.109375" style="34"/>
    <col min="10493" max="10493" width="9.44140625" style="34" customWidth="1"/>
    <col min="10494" max="10497" width="5.6640625" style="34" customWidth="1"/>
    <col min="10498" max="10498" width="13.33203125" style="34" customWidth="1"/>
    <col min="10499" max="10499" width="5.6640625" style="34" customWidth="1"/>
    <col min="10500" max="10500" width="4" style="34" customWidth="1"/>
    <col min="10501" max="10501" width="4.109375" style="34" customWidth="1"/>
    <col min="10502" max="10502" width="4" style="34" bestFit="1" customWidth="1"/>
    <col min="10503" max="10503" width="3.33203125" style="34" bestFit="1" customWidth="1"/>
    <col min="10504" max="10504" width="5.33203125" style="34" customWidth="1"/>
    <col min="10505" max="10505" width="6.33203125" style="34" customWidth="1"/>
    <col min="10506" max="10509" width="5.6640625" style="34" customWidth="1"/>
    <col min="10510" max="10512" width="3.88671875" style="34" customWidth="1"/>
    <col min="10513" max="10513" width="5.44140625" style="34" customWidth="1"/>
    <col min="10514" max="10517" width="3.88671875" style="34" customWidth="1"/>
    <col min="10518" max="10518" width="6.109375" style="34" customWidth="1"/>
    <col min="10519" max="10519" width="5" style="34" customWidth="1"/>
    <col min="10520" max="10748" width="9.109375" style="34"/>
    <col min="10749" max="10749" width="9.44140625" style="34" customWidth="1"/>
    <col min="10750" max="10753" width="5.6640625" style="34" customWidth="1"/>
    <col min="10754" max="10754" width="13.33203125" style="34" customWidth="1"/>
    <col min="10755" max="10755" width="5.6640625" style="34" customWidth="1"/>
    <col min="10756" max="10756" width="4" style="34" customWidth="1"/>
    <col min="10757" max="10757" width="4.109375" style="34" customWidth="1"/>
    <col min="10758" max="10758" width="4" style="34" bestFit="1" customWidth="1"/>
    <col min="10759" max="10759" width="3.33203125" style="34" bestFit="1" customWidth="1"/>
    <col min="10760" max="10760" width="5.33203125" style="34" customWidth="1"/>
    <col min="10761" max="10761" width="6.33203125" style="34" customWidth="1"/>
    <col min="10762" max="10765" width="5.6640625" style="34" customWidth="1"/>
    <col min="10766" max="10768" width="3.88671875" style="34" customWidth="1"/>
    <col min="10769" max="10769" width="5.44140625" style="34" customWidth="1"/>
    <col min="10770" max="10773" width="3.88671875" style="34" customWidth="1"/>
    <col min="10774" max="10774" width="6.109375" style="34" customWidth="1"/>
    <col min="10775" max="10775" width="5" style="34" customWidth="1"/>
    <col min="10776" max="11004" width="9.109375" style="34"/>
    <col min="11005" max="11005" width="9.44140625" style="34" customWidth="1"/>
    <col min="11006" max="11009" width="5.6640625" style="34" customWidth="1"/>
    <col min="11010" max="11010" width="13.33203125" style="34" customWidth="1"/>
    <col min="11011" max="11011" width="5.6640625" style="34" customWidth="1"/>
    <col min="11012" max="11012" width="4" style="34" customWidth="1"/>
    <col min="11013" max="11013" width="4.109375" style="34" customWidth="1"/>
    <col min="11014" max="11014" width="4" style="34" bestFit="1" customWidth="1"/>
    <col min="11015" max="11015" width="3.33203125" style="34" bestFit="1" customWidth="1"/>
    <col min="11016" max="11016" width="5.33203125" style="34" customWidth="1"/>
    <col min="11017" max="11017" width="6.33203125" style="34" customWidth="1"/>
    <col min="11018" max="11021" width="5.6640625" style="34" customWidth="1"/>
    <col min="11022" max="11024" width="3.88671875" style="34" customWidth="1"/>
    <col min="11025" max="11025" width="5.44140625" style="34" customWidth="1"/>
    <col min="11026" max="11029" width="3.88671875" style="34" customWidth="1"/>
    <col min="11030" max="11030" width="6.109375" style="34" customWidth="1"/>
    <col min="11031" max="11031" width="5" style="34" customWidth="1"/>
    <col min="11032" max="11260" width="9.109375" style="34"/>
    <col min="11261" max="11261" width="9.44140625" style="34" customWidth="1"/>
    <col min="11262" max="11265" width="5.6640625" style="34" customWidth="1"/>
    <col min="11266" max="11266" width="13.33203125" style="34" customWidth="1"/>
    <col min="11267" max="11267" width="5.6640625" style="34" customWidth="1"/>
    <col min="11268" max="11268" width="4" style="34" customWidth="1"/>
    <col min="11269" max="11269" width="4.109375" style="34" customWidth="1"/>
    <col min="11270" max="11270" width="4" style="34" bestFit="1" customWidth="1"/>
    <col min="11271" max="11271" width="3.33203125" style="34" bestFit="1" customWidth="1"/>
    <col min="11272" max="11272" width="5.33203125" style="34" customWidth="1"/>
    <col min="11273" max="11273" width="6.33203125" style="34" customWidth="1"/>
    <col min="11274" max="11277" width="5.6640625" style="34" customWidth="1"/>
    <col min="11278" max="11280" width="3.88671875" style="34" customWidth="1"/>
    <col min="11281" max="11281" width="5.44140625" style="34" customWidth="1"/>
    <col min="11282" max="11285" width="3.88671875" style="34" customWidth="1"/>
    <col min="11286" max="11286" width="6.109375" style="34" customWidth="1"/>
    <col min="11287" max="11287" width="5" style="34" customWidth="1"/>
    <col min="11288" max="11516" width="9.109375" style="34"/>
    <col min="11517" max="11517" width="9.44140625" style="34" customWidth="1"/>
    <col min="11518" max="11521" width="5.6640625" style="34" customWidth="1"/>
    <col min="11522" max="11522" width="13.33203125" style="34" customWidth="1"/>
    <col min="11523" max="11523" width="5.6640625" style="34" customWidth="1"/>
    <col min="11524" max="11524" width="4" style="34" customWidth="1"/>
    <col min="11525" max="11525" width="4.109375" style="34" customWidth="1"/>
    <col min="11526" max="11526" width="4" style="34" bestFit="1" customWidth="1"/>
    <col min="11527" max="11527" width="3.33203125" style="34" bestFit="1" customWidth="1"/>
    <col min="11528" max="11528" width="5.33203125" style="34" customWidth="1"/>
    <col min="11529" max="11529" width="6.33203125" style="34" customWidth="1"/>
    <col min="11530" max="11533" width="5.6640625" style="34" customWidth="1"/>
    <col min="11534" max="11536" width="3.88671875" style="34" customWidth="1"/>
    <col min="11537" max="11537" width="5.44140625" style="34" customWidth="1"/>
    <col min="11538" max="11541" width="3.88671875" style="34" customWidth="1"/>
    <col min="11542" max="11542" width="6.109375" style="34" customWidth="1"/>
    <col min="11543" max="11543" width="5" style="34" customWidth="1"/>
    <col min="11544" max="11772" width="9.109375" style="34"/>
    <col min="11773" max="11773" width="9.44140625" style="34" customWidth="1"/>
    <col min="11774" max="11777" width="5.6640625" style="34" customWidth="1"/>
    <col min="11778" max="11778" width="13.33203125" style="34" customWidth="1"/>
    <col min="11779" max="11779" width="5.6640625" style="34" customWidth="1"/>
    <col min="11780" max="11780" width="4" style="34" customWidth="1"/>
    <col min="11781" max="11781" width="4.109375" style="34" customWidth="1"/>
    <col min="11782" max="11782" width="4" style="34" bestFit="1" customWidth="1"/>
    <col min="11783" max="11783" width="3.33203125" style="34" bestFit="1" customWidth="1"/>
    <col min="11784" max="11784" width="5.33203125" style="34" customWidth="1"/>
    <col min="11785" max="11785" width="6.33203125" style="34" customWidth="1"/>
    <col min="11786" max="11789" width="5.6640625" style="34" customWidth="1"/>
    <col min="11790" max="11792" width="3.88671875" style="34" customWidth="1"/>
    <col min="11793" max="11793" width="5.44140625" style="34" customWidth="1"/>
    <col min="11794" max="11797" width="3.88671875" style="34" customWidth="1"/>
    <col min="11798" max="11798" width="6.109375" style="34" customWidth="1"/>
    <col min="11799" max="11799" width="5" style="34" customWidth="1"/>
    <col min="11800" max="12028" width="9.109375" style="34"/>
    <col min="12029" max="12029" width="9.44140625" style="34" customWidth="1"/>
    <col min="12030" max="12033" width="5.6640625" style="34" customWidth="1"/>
    <col min="12034" max="12034" width="13.33203125" style="34" customWidth="1"/>
    <col min="12035" max="12035" width="5.6640625" style="34" customWidth="1"/>
    <col min="12036" max="12036" width="4" style="34" customWidth="1"/>
    <col min="12037" max="12037" width="4.109375" style="34" customWidth="1"/>
    <col min="12038" max="12038" width="4" style="34" bestFit="1" customWidth="1"/>
    <col min="12039" max="12039" width="3.33203125" style="34" bestFit="1" customWidth="1"/>
    <col min="12040" max="12040" width="5.33203125" style="34" customWidth="1"/>
    <col min="12041" max="12041" width="6.33203125" style="34" customWidth="1"/>
    <col min="12042" max="12045" width="5.6640625" style="34" customWidth="1"/>
    <col min="12046" max="12048" width="3.88671875" style="34" customWidth="1"/>
    <col min="12049" max="12049" width="5.44140625" style="34" customWidth="1"/>
    <col min="12050" max="12053" width="3.88671875" style="34" customWidth="1"/>
    <col min="12054" max="12054" width="6.109375" style="34" customWidth="1"/>
    <col min="12055" max="12055" width="5" style="34" customWidth="1"/>
    <col min="12056" max="12284" width="9.109375" style="34"/>
    <col min="12285" max="12285" width="9.44140625" style="34" customWidth="1"/>
    <col min="12286" max="12289" width="5.6640625" style="34" customWidth="1"/>
    <col min="12290" max="12290" width="13.33203125" style="34" customWidth="1"/>
    <col min="12291" max="12291" width="5.6640625" style="34" customWidth="1"/>
    <col min="12292" max="12292" width="4" style="34" customWidth="1"/>
    <col min="12293" max="12293" width="4.109375" style="34" customWidth="1"/>
    <col min="12294" max="12294" width="4" style="34" bestFit="1" customWidth="1"/>
    <col min="12295" max="12295" width="3.33203125" style="34" bestFit="1" customWidth="1"/>
    <col min="12296" max="12296" width="5.33203125" style="34" customWidth="1"/>
    <col min="12297" max="12297" width="6.33203125" style="34" customWidth="1"/>
    <col min="12298" max="12301" width="5.6640625" style="34" customWidth="1"/>
    <col min="12302" max="12304" width="3.88671875" style="34" customWidth="1"/>
    <col min="12305" max="12305" width="5.44140625" style="34" customWidth="1"/>
    <col min="12306" max="12309" width="3.88671875" style="34" customWidth="1"/>
    <col min="12310" max="12310" width="6.109375" style="34" customWidth="1"/>
    <col min="12311" max="12311" width="5" style="34" customWidth="1"/>
    <col min="12312" max="12540" width="9.109375" style="34"/>
    <col min="12541" max="12541" width="9.44140625" style="34" customWidth="1"/>
    <col min="12542" max="12545" width="5.6640625" style="34" customWidth="1"/>
    <col min="12546" max="12546" width="13.33203125" style="34" customWidth="1"/>
    <col min="12547" max="12547" width="5.6640625" style="34" customWidth="1"/>
    <col min="12548" max="12548" width="4" style="34" customWidth="1"/>
    <col min="12549" max="12549" width="4.109375" style="34" customWidth="1"/>
    <col min="12550" max="12550" width="4" style="34" bestFit="1" customWidth="1"/>
    <col min="12551" max="12551" width="3.33203125" style="34" bestFit="1" customWidth="1"/>
    <col min="12552" max="12552" width="5.33203125" style="34" customWidth="1"/>
    <col min="12553" max="12553" width="6.33203125" style="34" customWidth="1"/>
    <col min="12554" max="12557" width="5.6640625" style="34" customWidth="1"/>
    <col min="12558" max="12560" width="3.88671875" style="34" customWidth="1"/>
    <col min="12561" max="12561" width="5.44140625" style="34" customWidth="1"/>
    <col min="12562" max="12565" width="3.88671875" style="34" customWidth="1"/>
    <col min="12566" max="12566" width="6.109375" style="34" customWidth="1"/>
    <col min="12567" max="12567" width="5" style="34" customWidth="1"/>
    <col min="12568" max="12796" width="9.109375" style="34"/>
    <col min="12797" max="12797" width="9.44140625" style="34" customWidth="1"/>
    <col min="12798" max="12801" width="5.6640625" style="34" customWidth="1"/>
    <col min="12802" max="12802" width="13.33203125" style="34" customWidth="1"/>
    <col min="12803" max="12803" width="5.6640625" style="34" customWidth="1"/>
    <col min="12804" max="12804" width="4" style="34" customWidth="1"/>
    <col min="12805" max="12805" width="4.109375" style="34" customWidth="1"/>
    <col min="12806" max="12806" width="4" style="34" bestFit="1" customWidth="1"/>
    <col min="12807" max="12807" width="3.33203125" style="34" bestFit="1" customWidth="1"/>
    <col min="12808" max="12808" width="5.33203125" style="34" customWidth="1"/>
    <col min="12809" max="12809" width="6.33203125" style="34" customWidth="1"/>
    <col min="12810" max="12813" width="5.6640625" style="34" customWidth="1"/>
    <col min="12814" max="12816" width="3.88671875" style="34" customWidth="1"/>
    <col min="12817" max="12817" width="5.44140625" style="34" customWidth="1"/>
    <col min="12818" max="12821" width="3.88671875" style="34" customWidth="1"/>
    <col min="12822" max="12822" width="6.109375" style="34" customWidth="1"/>
    <col min="12823" max="12823" width="5" style="34" customWidth="1"/>
    <col min="12824" max="13052" width="9.109375" style="34"/>
    <col min="13053" max="13053" width="9.44140625" style="34" customWidth="1"/>
    <col min="13054" max="13057" width="5.6640625" style="34" customWidth="1"/>
    <col min="13058" max="13058" width="13.33203125" style="34" customWidth="1"/>
    <col min="13059" max="13059" width="5.6640625" style="34" customWidth="1"/>
    <col min="13060" max="13060" width="4" style="34" customWidth="1"/>
    <col min="13061" max="13061" width="4.109375" style="34" customWidth="1"/>
    <col min="13062" max="13062" width="4" style="34" bestFit="1" customWidth="1"/>
    <col min="13063" max="13063" width="3.33203125" style="34" bestFit="1" customWidth="1"/>
    <col min="13064" max="13064" width="5.33203125" style="34" customWidth="1"/>
    <col min="13065" max="13065" width="6.33203125" style="34" customWidth="1"/>
    <col min="13066" max="13069" width="5.6640625" style="34" customWidth="1"/>
    <col min="13070" max="13072" width="3.88671875" style="34" customWidth="1"/>
    <col min="13073" max="13073" width="5.44140625" style="34" customWidth="1"/>
    <col min="13074" max="13077" width="3.88671875" style="34" customWidth="1"/>
    <col min="13078" max="13078" width="6.109375" style="34" customWidth="1"/>
    <col min="13079" max="13079" width="5" style="34" customWidth="1"/>
    <col min="13080" max="13308" width="9.109375" style="34"/>
    <col min="13309" max="13309" width="9.44140625" style="34" customWidth="1"/>
    <col min="13310" max="13313" width="5.6640625" style="34" customWidth="1"/>
    <col min="13314" max="13314" width="13.33203125" style="34" customWidth="1"/>
    <col min="13315" max="13315" width="5.6640625" style="34" customWidth="1"/>
    <col min="13316" max="13316" width="4" style="34" customWidth="1"/>
    <col min="13317" max="13317" width="4.109375" style="34" customWidth="1"/>
    <col min="13318" max="13318" width="4" style="34" bestFit="1" customWidth="1"/>
    <col min="13319" max="13319" width="3.33203125" style="34" bestFit="1" customWidth="1"/>
    <col min="13320" max="13320" width="5.33203125" style="34" customWidth="1"/>
    <col min="13321" max="13321" width="6.33203125" style="34" customWidth="1"/>
    <col min="13322" max="13325" width="5.6640625" style="34" customWidth="1"/>
    <col min="13326" max="13328" width="3.88671875" style="34" customWidth="1"/>
    <col min="13329" max="13329" width="5.44140625" style="34" customWidth="1"/>
    <col min="13330" max="13333" width="3.88671875" style="34" customWidth="1"/>
    <col min="13334" max="13334" width="6.109375" style="34" customWidth="1"/>
    <col min="13335" max="13335" width="5" style="34" customWidth="1"/>
    <col min="13336" max="13564" width="9.109375" style="34"/>
    <col min="13565" max="13565" width="9.44140625" style="34" customWidth="1"/>
    <col min="13566" max="13569" width="5.6640625" style="34" customWidth="1"/>
    <col min="13570" max="13570" width="13.33203125" style="34" customWidth="1"/>
    <col min="13571" max="13571" width="5.6640625" style="34" customWidth="1"/>
    <col min="13572" max="13572" width="4" style="34" customWidth="1"/>
    <col min="13573" max="13573" width="4.109375" style="34" customWidth="1"/>
    <col min="13574" max="13574" width="4" style="34" bestFit="1" customWidth="1"/>
    <col min="13575" max="13575" width="3.33203125" style="34" bestFit="1" customWidth="1"/>
    <col min="13576" max="13576" width="5.33203125" style="34" customWidth="1"/>
    <col min="13577" max="13577" width="6.33203125" style="34" customWidth="1"/>
    <col min="13578" max="13581" width="5.6640625" style="34" customWidth="1"/>
    <col min="13582" max="13584" width="3.88671875" style="34" customWidth="1"/>
    <col min="13585" max="13585" width="5.44140625" style="34" customWidth="1"/>
    <col min="13586" max="13589" width="3.88671875" style="34" customWidth="1"/>
    <col min="13590" max="13590" width="6.109375" style="34" customWidth="1"/>
    <col min="13591" max="13591" width="5" style="34" customWidth="1"/>
    <col min="13592" max="13820" width="9.109375" style="34"/>
    <col min="13821" max="13821" width="9.44140625" style="34" customWidth="1"/>
    <col min="13822" max="13825" width="5.6640625" style="34" customWidth="1"/>
    <col min="13826" max="13826" width="13.33203125" style="34" customWidth="1"/>
    <col min="13827" max="13827" width="5.6640625" style="34" customWidth="1"/>
    <col min="13828" max="13828" width="4" style="34" customWidth="1"/>
    <col min="13829" max="13829" width="4.109375" style="34" customWidth="1"/>
    <col min="13830" max="13830" width="4" style="34" bestFit="1" customWidth="1"/>
    <col min="13831" max="13831" width="3.33203125" style="34" bestFit="1" customWidth="1"/>
    <col min="13832" max="13832" width="5.33203125" style="34" customWidth="1"/>
    <col min="13833" max="13833" width="6.33203125" style="34" customWidth="1"/>
    <col min="13834" max="13837" width="5.6640625" style="34" customWidth="1"/>
    <col min="13838" max="13840" width="3.88671875" style="34" customWidth="1"/>
    <col min="13841" max="13841" width="5.44140625" style="34" customWidth="1"/>
    <col min="13842" max="13845" width="3.88671875" style="34" customWidth="1"/>
    <col min="13846" max="13846" width="6.109375" style="34" customWidth="1"/>
    <col min="13847" max="13847" width="5" style="34" customWidth="1"/>
    <col min="13848" max="14076" width="9.109375" style="34"/>
    <col min="14077" max="14077" width="9.44140625" style="34" customWidth="1"/>
    <col min="14078" max="14081" width="5.6640625" style="34" customWidth="1"/>
    <col min="14082" max="14082" width="13.33203125" style="34" customWidth="1"/>
    <col min="14083" max="14083" width="5.6640625" style="34" customWidth="1"/>
    <col min="14084" max="14084" width="4" style="34" customWidth="1"/>
    <col min="14085" max="14085" width="4.109375" style="34" customWidth="1"/>
    <col min="14086" max="14086" width="4" style="34" bestFit="1" customWidth="1"/>
    <col min="14087" max="14087" width="3.33203125" style="34" bestFit="1" customWidth="1"/>
    <col min="14088" max="14088" width="5.33203125" style="34" customWidth="1"/>
    <col min="14089" max="14089" width="6.33203125" style="34" customWidth="1"/>
    <col min="14090" max="14093" width="5.6640625" style="34" customWidth="1"/>
    <col min="14094" max="14096" width="3.88671875" style="34" customWidth="1"/>
    <col min="14097" max="14097" width="5.44140625" style="34" customWidth="1"/>
    <col min="14098" max="14101" width="3.88671875" style="34" customWidth="1"/>
    <col min="14102" max="14102" width="6.109375" style="34" customWidth="1"/>
    <col min="14103" max="14103" width="5" style="34" customWidth="1"/>
    <col min="14104" max="14332" width="9.109375" style="34"/>
    <col min="14333" max="14333" width="9.44140625" style="34" customWidth="1"/>
    <col min="14334" max="14337" width="5.6640625" style="34" customWidth="1"/>
    <col min="14338" max="14338" width="13.33203125" style="34" customWidth="1"/>
    <col min="14339" max="14339" width="5.6640625" style="34" customWidth="1"/>
    <col min="14340" max="14340" width="4" style="34" customWidth="1"/>
    <col min="14341" max="14341" width="4.109375" style="34" customWidth="1"/>
    <col min="14342" max="14342" width="4" style="34" bestFit="1" customWidth="1"/>
    <col min="14343" max="14343" width="3.33203125" style="34" bestFit="1" customWidth="1"/>
    <col min="14344" max="14344" width="5.33203125" style="34" customWidth="1"/>
    <col min="14345" max="14345" width="6.33203125" style="34" customWidth="1"/>
    <col min="14346" max="14349" width="5.6640625" style="34" customWidth="1"/>
    <col min="14350" max="14352" width="3.88671875" style="34" customWidth="1"/>
    <col min="14353" max="14353" width="5.44140625" style="34" customWidth="1"/>
    <col min="14354" max="14357" width="3.88671875" style="34" customWidth="1"/>
    <col min="14358" max="14358" width="6.109375" style="34" customWidth="1"/>
    <col min="14359" max="14359" width="5" style="34" customWidth="1"/>
    <col min="14360" max="14588" width="9.109375" style="34"/>
    <col min="14589" max="14589" width="9.44140625" style="34" customWidth="1"/>
    <col min="14590" max="14593" width="5.6640625" style="34" customWidth="1"/>
    <col min="14594" max="14594" width="13.33203125" style="34" customWidth="1"/>
    <col min="14595" max="14595" width="5.6640625" style="34" customWidth="1"/>
    <col min="14596" max="14596" width="4" style="34" customWidth="1"/>
    <col min="14597" max="14597" width="4.109375" style="34" customWidth="1"/>
    <col min="14598" max="14598" width="4" style="34" bestFit="1" customWidth="1"/>
    <col min="14599" max="14599" width="3.33203125" style="34" bestFit="1" customWidth="1"/>
    <col min="14600" max="14600" width="5.33203125" style="34" customWidth="1"/>
    <col min="14601" max="14601" width="6.33203125" style="34" customWidth="1"/>
    <col min="14602" max="14605" width="5.6640625" style="34" customWidth="1"/>
    <col min="14606" max="14608" width="3.88671875" style="34" customWidth="1"/>
    <col min="14609" max="14609" width="5.44140625" style="34" customWidth="1"/>
    <col min="14610" max="14613" width="3.88671875" style="34" customWidth="1"/>
    <col min="14614" max="14614" width="6.109375" style="34" customWidth="1"/>
    <col min="14615" max="14615" width="5" style="34" customWidth="1"/>
    <col min="14616" max="14844" width="9.109375" style="34"/>
    <col min="14845" max="14845" width="9.44140625" style="34" customWidth="1"/>
    <col min="14846" max="14849" width="5.6640625" style="34" customWidth="1"/>
    <col min="14850" max="14850" width="13.33203125" style="34" customWidth="1"/>
    <col min="14851" max="14851" width="5.6640625" style="34" customWidth="1"/>
    <col min="14852" max="14852" width="4" style="34" customWidth="1"/>
    <col min="14853" max="14853" width="4.109375" style="34" customWidth="1"/>
    <col min="14854" max="14854" width="4" style="34" bestFit="1" customWidth="1"/>
    <col min="14855" max="14855" width="3.33203125" style="34" bestFit="1" customWidth="1"/>
    <col min="14856" max="14856" width="5.33203125" style="34" customWidth="1"/>
    <col min="14857" max="14857" width="6.33203125" style="34" customWidth="1"/>
    <col min="14858" max="14861" width="5.6640625" style="34" customWidth="1"/>
    <col min="14862" max="14864" width="3.88671875" style="34" customWidth="1"/>
    <col min="14865" max="14865" width="5.44140625" style="34" customWidth="1"/>
    <col min="14866" max="14869" width="3.88671875" style="34" customWidth="1"/>
    <col min="14870" max="14870" width="6.109375" style="34" customWidth="1"/>
    <col min="14871" max="14871" width="5" style="34" customWidth="1"/>
    <col min="14872" max="15100" width="9.109375" style="34"/>
    <col min="15101" max="15101" width="9.44140625" style="34" customWidth="1"/>
    <col min="15102" max="15105" width="5.6640625" style="34" customWidth="1"/>
    <col min="15106" max="15106" width="13.33203125" style="34" customWidth="1"/>
    <col min="15107" max="15107" width="5.6640625" style="34" customWidth="1"/>
    <col min="15108" max="15108" width="4" style="34" customWidth="1"/>
    <col min="15109" max="15109" width="4.109375" style="34" customWidth="1"/>
    <col min="15110" max="15110" width="4" style="34" bestFit="1" customWidth="1"/>
    <col min="15111" max="15111" width="3.33203125" style="34" bestFit="1" customWidth="1"/>
    <col min="15112" max="15112" width="5.33203125" style="34" customWidth="1"/>
    <col min="15113" max="15113" width="6.33203125" style="34" customWidth="1"/>
    <col min="15114" max="15117" width="5.6640625" style="34" customWidth="1"/>
    <col min="15118" max="15120" width="3.88671875" style="34" customWidth="1"/>
    <col min="15121" max="15121" width="5.44140625" style="34" customWidth="1"/>
    <col min="15122" max="15125" width="3.88671875" style="34" customWidth="1"/>
    <col min="15126" max="15126" width="6.109375" style="34" customWidth="1"/>
    <col min="15127" max="15127" width="5" style="34" customWidth="1"/>
    <col min="15128" max="15356" width="9.109375" style="34"/>
    <col min="15357" max="15357" width="9.44140625" style="34" customWidth="1"/>
    <col min="15358" max="15361" width="5.6640625" style="34" customWidth="1"/>
    <col min="15362" max="15362" width="13.33203125" style="34" customWidth="1"/>
    <col min="15363" max="15363" width="5.6640625" style="34" customWidth="1"/>
    <col min="15364" max="15364" width="4" style="34" customWidth="1"/>
    <col min="15365" max="15365" width="4.109375" style="34" customWidth="1"/>
    <col min="15366" max="15366" width="4" style="34" bestFit="1" customWidth="1"/>
    <col min="15367" max="15367" width="3.33203125" style="34" bestFit="1" customWidth="1"/>
    <col min="15368" max="15368" width="5.33203125" style="34" customWidth="1"/>
    <col min="15369" max="15369" width="6.33203125" style="34" customWidth="1"/>
    <col min="15370" max="15373" width="5.6640625" style="34" customWidth="1"/>
    <col min="15374" max="15376" width="3.88671875" style="34" customWidth="1"/>
    <col min="15377" max="15377" width="5.44140625" style="34" customWidth="1"/>
    <col min="15378" max="15381" width="3.88671875" style="34" customWidth="1"/>
    <col min="15382" max="15382" width="6.109375" style="34" customWidth="1"/>
    <col min="15383" max="15383" width="5" style="34" customWidth="1"/>
    <col min="15384" max="15612" width="9.109375" style="34"/>
    <col min="15613" max="15613" width="9.44140625" style="34" customWidth="1"/>
    <col min="15614" max="15617" width="5.6640625" style="34" customWidth="1"/>
    <col min="15618" max="15618" width="13.33203125" style="34" customWidth="1"/>
    <col min="15619" max="15619" width="5.6640625" style="34" customWidth="1"/>
    <col min="15620" max="15620" width="4" style="34" customWidth="1"/>
    <col min="15621" max="15621" width="4.109375" style="34" customWidth="1"/>
    <col min="15622" max="15622" width="4" style="34" bestFit="1" customWidth="1"/>
    <col min="15623" max="15623" width="3.33203125" style="34" bestFit="1" customWidth="1"/>
    <col min="15624" max="15624" width="5.33203125" style="34" customWidth="1"/>
    <col min="15625" max="15625" width="6.33203125" style="34" customWidth="1"/>
    <col min="15626" max="15629" width="5.6640625" style="34" customWidth="1"/>
    <col min="15630" max="15632" width="3.88671875" style="34" customWidth="1"/>
    <col min="15633" max="15633" width="5.44140625" style="34" customWidth="1"/>
    <col min="15634" max="15637" width="3.88671875" style="34" customWidth="1"/>
    <col min="15638" max="15638" width="6.109375" style="34" customWidth="1"/>
    <col min="15639" max="15639" width="5" style="34" customWidth="1"/>
    <col min="15640" max="15868" width="9.109375" style="34"/>
    <col min="15869" max="15869" width="9.44140625" style="34" customWidth="1"/>
    <col min="15870" max="15873" width="5.6640625" style="34" customWidth="1"/>
    <col min="15874" max="15874" width="13.33203125" style="34" customWidth="1"/>
    <col min="15875" max="15875" width="5.6640625" style="34" customWidth="1"/>
    <col min="15876" max="15876" width="4" style="34" customWidth="1"/>
    <col min="15877" max="15877" width="4.109375" style="34" customWidth="1"/>
    <col min="15878" max="15878" width="4" style="34" bestFit="1" customWidth="1"/>
    <col min="15879" max="15879" width="3.33203125" style="34" bestFit="1" customWidth="1"/>
    <col min="15880" max="15880" width="5.33203125" style="34" customWidth="1"/>
    <col min="15881" max="15881" width="6.33203125" style="34" customWidth="1"/>
    <col min="15882" max="15885" width="5.6640625" style="34" customWidth="1"/>
    <col min="15886" max="15888" width="3.88671875" style="34" customWidth="1"/>
    <col min="15889" max="15889" width="5.44140625" style="34" customWidth="1"/>
    <col min="15890" max="15893" width="3.88671875" style="34" customWidth="1"/>
    <col min="15894" max="15894" width="6.109375" style="34" customWidth="1"/>
    <col min="15895" max="15895" width="5" style="34" customWidth="1"/>
    <col min="15896" max="16124" width="9.109375" style="34"/>
    <col min="16125" max="16125" width="9.44140625" style="34" customWidth="1"/>
    <col min="16126" max="16129" width="5.6640625" style="34" customWidth="1"/>
    <col min="16130" max="16130" width="13.33203125" style="34" customWidth="1"/>
    <col min="16131" max="16131" width="5.6640625" style="34" customWidth="1"/>
    <col min="16132" max="16132" width="4" style="34" customWidth="1"/>
    <col min="16133" max="16133" width="4.109375" style="34" customWidth="1"/>
    <col min="16134" max="16134" width="4" style="34" bestFit="1" customWidth="1"/>
    <col min="16135" max="16135" width="3.33203125" style="34" bestFit="1" customWidth="1"/>
    <col min="16136" max="16136" width="5.33203125" style="34" customWidth="1"/>
    <col min="16137" max="16137" width="6.33203125" style="34" customWidth="1"/>
    <col min="16138" max="16141" width="5.6640625" style="34" customWidth="1"/>
    <col min="16142" max="16144" width="3.88671875" style="34" customWidth="1"/>
    <col min="16145" max="16145" width="5.44140625" style="34" customWidth="1"/>
    <col min="16146" max="16149" width="3.88671875" style="34" customWidth="1"/>
    <col min="16150" max="16150" width="6.109375" style="34" customWidth="1"/>
    <col min="16151" max="16151" width="5" style="34" customWidth="1"/>
    <col min="16152" max="16384" width="9.109375" style="34"/>
  </cols>
  <sheetData>
    <row r="1" spans="1:24" ht="17.399999999999999" x14ac:dyDescent="0.3">
      <c r="A1" s="266" t="s">
        <v>0</v>
      </c>
      <c r="B1" s="266"/>
      <c r="C1" s="266"/>
      <c r="D1" s="266"/>
      <c r="E1" s="266"/>
      <c r="F1" s="266"/>
      <c r="G1" s="266"/>
      <c r="H1" s="266"/>
      <c r="I1" s="266"/>
      <c r="J1" s="266"/>
      <c r="K1" s="266"/>
      <c r="L1" s="266"/>
      <c r="M1" s="266"/>
      <c r="N1" s="266"/>
      <c r="O1" s="266"/>
      <c r="P1" s="266"/>
      <c r="Q1" s="266"/>
      <c r="R1" s="266"/>
      <c r="S1" s="266"/>
      <c r="T1" s="266"/>
      <c r="U1" s="266"/>
      <c r="V1" s="266"/>
      <c r="W1" s="266"/>
      <c r="X1" s="117"/>
    </row>
    <row r="2" spans="1:24" ht="17.399999999999999" x14ac:dyDescent="0.3">
      <c r="A2" s="266" t="s">
        <v>1</v>
      </c>
      <c r="B2" s="266"/>
      <c r="C2" s="266"/>
      <c r="D2" s="266"/>
      <c r="E2" s="266"/>
      <c r="F2" s="266"/>
      <c r="G2" s="266"/>
      <c r="H2" s="266"/>
      <c r="I2" s="266"/>
      <c r="J2" s="266"/>
      <c r="K2" s="266"/>
      <c r="L2" s="266"/>
      <c r="M2" s="266"/>
      <c r="N2" s="266"/>
      <c r="O2" s="266"/>
      <c r="P2" s="266"/>
      <c r="Q2" s="266"/>
      <c r="R2" s="266"/>
      <c r="S2" s="266"/>
      <c r="T2" s="266"/>
      <c r="U2" s="266"/>
      <c r="V2" s="266"/>
      <c r="W2" s="266"/>
      <c r="X2" s="117"/>
    </row>
    <row r="3" spans="1:24" ht="17.399999999999999" x14ac:dyDescent="0.3">
      <c r="A3" s="266" t="s">
        <v>2</v>
      </c>
      <c r="B3" s="266"/>
      <c r="C3" s="266"/>
      <c r="D3" s="266"/>
      <c r="E3" s="266"/>
      <c r="F3" s="266"/>
      <c r="G3" s="266"/>
      <c r="H3" s="266"/>
      <c r="I3" s="266"/>
      <c r="J3" s="266"/>
      <c r="K3" s="266"/>
      <c r="L3" s="266"/>
      <c r="M3" s="266"/>
      <c r="N3" s="266"/>
      <c r="O3" s="266"/>
      <c r="P3" s="266"/>
      <c r="Q3" s="266"/>
      <c r="R3" s="266"/>
      <c r="S3" s="266"/>
      <c r="T3" s="266"/>
      <c r="U3" s="266"/>
      <c r="V3" s="266"/>
      <c r="W3" s="266"/>
      <c r="X3" s="117"/>
    </row>
    <row r="4" spans="1:24" ht="17.399999999999999" customHeight="1" x14ac:dyDescent="0.25">
      <c r="A4" s="48"/>
      <c r="B4" s="48"/>
      <c r="C4" s="229" t="s">
        <v>3</v>
      </c>
      <c r="D4" s="253"/>
      <c r="E4" s="253"/>
      <c r="F4" s="253"/>
      <c r="G4" s="254"/>
      <c r="H4" s="255"/>
      <c r="I4" s="255"/>
      <c r="J4" s="254"/>
      <c r="K4" s="255"/>
      <c r="L4" s="255"/>
      <c r="M4" s="255"/>
      <c r="N4" s="254"/>
      <c r="O4" s="230" t="s">
        <v>3</v>
      </c>
      <c r="P4" s="256"/>
      <c r="Q4" s="257"/>
      <c r="R4" s="256"/>
      <c r="S4" s="256"/>
      <c r="T4" s="44"/>
      <c r="U4" s="44"/>
      <c r="V4" s="44"/>
      <c r="W4" s="44"/>
      <c r="X4" s="37"/>
    </row>
    <row r="5" spans="1:24" ht="18.600000000000001" customHeight="1" x14ac:dyDescent="0.25">
      <c r="A5" s="48"/>
      <c r="B5" s="48"/>
      <c r="C5" s="229" t="s">
        <v>4</v>
      </c>
      <c r="D5" s="253"/>
      <c r="E5" s="253"/>
      <c r="F5" s="253"/>
      <c r="G5" s="254"/>
      <c r="H5" s="255"/>
      <c r="I5" s="255"/>
      <c r="J5" s="254"/>
      <c r="K5" s="255"/>
      <c r="L5" s="255"/>
      <c r="M5" s="255"/>
      <c r="N5" s="254"/>
      <c r="O5" s="229" t="s">
        <v>8</v>
      </c>
      <c r="P5" s="256"/>
      <c r="Q5" s="257"/>
      <c r="R5" s="256"/>
      <c r="S5" s="256"/>
      <c r="T5" s="44"/>
      <c r="U5" s="44"/>
      <c r="V5" s="44"/>
      <c r="W5" s="44"/>
      <c r="X5" s="37"/>
    </row>
    <row r="6" spans="1:24" ht="13.2" customHeight="1" x14ac:dyDescent="0.25">
      <c r="A6" s="49"/>
      <c r="B6" s="49"/>
      <c r="C6" s="229" t="s">
        <v>380</v>
      </c>
      <c r="D6" s="258"/>
      <c r="E6" s="258"/>
      <c r="F6" s="258"/>
      <c r="G6" s="254"/>
      <c r="H6" s="255"/>
      <c r="I6" s="255"/>
      <c r="J6" s="254"/>
      <c r="K6" s="255"/>
      <c r="L6" s="255"/>
      <c r="M6" s="255"/>
      <c r="N6" s="254"/>
      <c r="O6" s="255"/>
      <c r="P6" s="256"/>
      <c r="Q6" s="257"/>
      <c r="R6" s="256"/>
      <c r="S6" s="256"/>
      <c r="T6" s="44"/>
      <c r="U6" s="44"/>
      <c r="V6" s="44"/>
      <c r="W6" s="44"/>
      <c r="X6" s="37"/>
    </row>
    <row r="7" spans="1:24" ht="13.8" x14ac:dyDescent="0.25">
      <c r="A7" s="50"/>
      <c r="B7" s="50"/>
      <c r="C7" s="229" t="s">
        <v>408</v>
      </c>
      <c r="D7" s="259"/>
      <c r="E7" s="259"/>
      <c r="F7" s="259"/>
      <c r="G7" s="254"/>
      <c r="H7" s="255"/>
      <c r="I7" s="255"/>
      <c r="J7" s="254"/>
      <c r="K7" s="255"/>
      <c r="L7" s="255"/>
      <c r="M7" s="255"/>
      <c r="N7" s="254"/>
      <c r="O7" s="230" t="s">
        <v>378</v>
      </c>
      <c r="P7" s="260"/>
      <c r="Q7" s="257"/>
      <c r="R7" s="260"/>
      <c r="S7" s="260"/>
      <c r="T7" s="46"/>
      <c r="U7" s="46"/>
      <c r="V7" s="46"/>
      <c r="W7" s="46"/>
      <c r="X7" s="37"/>
    </row>
    <row r="8" spans="1:24" ht="13.8" x14ac:dyDescent="0.25">
      <c r="A8" s="37"/>
      <c r="B8" s="43"/>
      <c r="C8" s="229" t="s">
        <v>5</v>
      </c>
      <c r="D8" s="261"/>
      <c r="E8" s="261"/>
      <c r="F8" s="261"/>
      <c r="G8" s="254"/>
      <c r="H8" s="255"/>
      <c r="I8" s="255"/>
      <c r="J8" s="254"/>
      <c r="K8" s="255"/>
      <c r="L8" s="255"/>
      <c r="M8" s="255"/>
      <c r="N8" s="254"/>
      <c r="O8" s="231" t="s">
        <v>379</v>
      </c>
      <c r="P8" s="260"/>
      <c r="Q8" s="257"/>
      <c r="R8" s="260"/>
      <c r="S8" s="260"/>
      <c r="T8" s="46"/>
      <c r="U8" s="46"/>
      <c r="V8" s="46"/>
      <c r="W8" s="46"/>
      <c r="X8" s="37"/>
    </row>
    <row r="9" spans="1:24" ht="13.8" x14ac:dyDescent="0.25">
      <c r="A9" s="37"/>
      <c r="B9" s="43"/>
      <c r="C9" s="229" t="s">
        <v>6</v>
      </c>
      <c r="D9" s="261"/>
      <c r="E9" s="261"/>
      <c r="F9" s="261"/>
      <c r="G9" s="254"/>
      <c r="H9" s="255"/>
      <c r="I9" s="255"/>
      <c r="J9" s="254"/>
      <c r="K9" s="255"/>
      <c r="L9" s="255"/>
      <c r="M9" s="255"/>
      <c r="N9" s="254"/>
      <c r="O9" s="255"/>
      <c r="P9" s="260"/>
      <c r="Q9" s="257"/>
      <c r="R9" s="260"/>
      <c r="S9" s="260"/>
      <c r="T9" s="46"/>
      <c r="U9" s="46"/>
      <c r="V9" s="46"/>
      <c r="W9" s="46"/>
      <c r="X9" s="37"/>
    </row>
    <row r="10" spans="1:24" ht="13.8" x14ac:dyDescent="0.25">
      <c r="A10" s="37"/>
      <c r="B10" s="43"/>
      <c r="C10" s="230" t="s">
        <v>7</v>
      </c>
      <c r="D10" s="261"/>
      <c r="E10" s="261"/>
      <c r="F10" s="261"/>
      <c r="G10" s="254"/>
      <c r="H10" s="255"/>
      <c r="I10" s="255"/>
      <c r="J10" s="254"/>
      <c r="K10" s="255"/>
      <c r="L10" s="255"/>
      <c r="M10" s="255"/>
      <c r="N10" s="254"/>
      <c r="O10" s="231" t="s">
        <v>9</v>
      </c>
      <c r="P10" s="260"/>
      <c r="Q10" s="257"/>
      <c r="R10" s="260"/>
      <c r="S10" s="260"/>
      <c r="T10" s="46"/>
      <c r="U10" s="46"/>
      <c r="V10" s="46"/>
      <c r="W10" s="46"/>
      <c r="X10" s="37"/>
    </row>
    <row r="11" spans="1:24" ht="21" customHeight="1" x14ac:dyDescent="0.3">
      <c r="A11" s="266" t="s">
        <v>10</v>
      </c>
      <c r="B11" s="266"/>
      <c r="C11" s="266"/>
      <c r="D11" s="266"/>
      <c r="E11" s="266"/>
      <c r="F11" s="266"/>
      <c r="G11" s="266"/>
      <c r="H11" s="266"/>
      <c r="I11" s="266"/>
      <c r="J11" s="266"/>
      <c r="K11" s="266"/>
      <c r="L11" s="266"/>
      <c r="M11" s="266"/>
      <c r="N11" s="266"/>
      <c r="O11" s="266"/>
      <c r="P11" s="266"/>
      <c r="Q11" s="266"/>
      <c r="R11" s="266"/>
      <c r="S11" s="266"/>
      <c r="T11" s="266"/>
      <c r="U11" s="266"/>
      <c r="V11" s="266"/>
      <c r="W11" s="266"/>
      <c r="X11" s="117"/>
    </row>
    <row r="12" spans="1:24" ht="17.399999999999999" x14ac:dyDescent="0.3">
      <c r="A12" s="266" t="s">
        <v>27</v>
      </c>
      <c r="B12" s="266"/>
      <c r="C12" s="266"/>
      <c r="D12" s="266"/>
      <c r="E12" s="266"/>
      <c r="F12" s="266"/>
      <c r="G12" s="266"/>
      <c r="H12" s="266"/>
      <c r="I12" s="266"/>
      <c r="J12" s="266"/>
      <c r="K12" s="266"/>
      <c r="L12" s="266"/>
      <c r="M12" s="266"/>
      <c r="N12" s="266"/>
      <c r="O12" s="266"/>
      <c r="P12" s="266"/>
      <c r="Q12" s="266"/>
      <c r="R12" s="266"/>
      <c r="S12" s="266"/>
      <c r="T12" s="266"/>
      <c r="U12" s="266"/>
      <c r="V12" s="266"/>
      <c r="W12" s="266"/>
      <c r="X12" s="117"/>
    </row>
    <row r="13" spans="1:24" ht="15.6" x14ac:dyDescent="0.3">
      <c r="A13" s="37"/>
      <c r="B13" s="47"/>
      <c r="C13" s="47"/>
      <c r="D13" s="47"/>
      <c r="E13" s="47"/>
      <c r="F13" s="47"/>
      <c r="G13"/>
      <c r="H13"/>
      <c r="I13"/>
      <c r="J13"/>
      <c r="K13"/>
      <c r="L13"/>
      <c r="M13"/>
      <c r="N13" s="47"/>
      <c r="O13" s="47"/>
      <c r="P13" s="47"/>
      <c r="Q13" s="47"/>
      <c r="R13" s="47"/>
      <c r="S13" s="47"/>
      <c r="T13" s="47"/>
      <c r="U13" s="46"/>
      <c r="V13" s="46"/>
      <c r="W13" s="46"/>
      <c r="X13" s="37"/>
    </row>
    <row r="14" spans="1:24" ht="16.2" x14ac:dyDescent="0.3">
      <c r="A14" s="37"/>
      <c r="B14" s="47"/>
      <c r="C14" s="47"/>
      <c r="D14" s="47"/>
      <c r="E14" s="47"/>
      <c r="F14" s="2" t="s">
        <v>330</v>
      </c>
      <c r="G14"/>
      <c r="I14"/>
      <c r="J14"/>
      <c r="K14"/>
      <c r="L14"/>
      <c r="M14"/>
      <c r="N14" s="47"/>
      <c r="O14" s="47"/>
      <c r="P14" s="47"/>
      <c r="Q14" s="47"/>
      <c r="R14" s="47"/>
      <c r="S14" s="47"/>
      <c r="T14" s="47"/>
      <c r="U14" s="46"/>
      <c r="V14" s="46"/>
      <c r="W14" s="46"/>
      <c r="X14" s="37"/>
    </row>
    <row r="15" spans="1:24" ht="16.2" x14ac:dyDescent="0.3">
      <c r="A15" s="37"/>
      <c r="B15" s="47"/>
      <c r="C15" s="47"/>
      <c r="D15" s="47"/>
      <c r="E15" s="47"/>
      <c r="F15" s="2" t="s">
        <v>331</v>
      </c>
      <c r="G15"/>
      <c r="I15"/>
      <c r="J15"/>
      <c r="K15"/>
      <c r="L15"/>
      <c r="M15"/>
      <c r="N15" s="47"/>
      <c r="O15" s="47"/>
      <c r="P15" s="47"/>
      <c r="Q15" s="47"/>
      <c r="R15" s="47"/>
      <c r="S15" s="47"/>
      <c r="T15" s="47"/>
      <c r="U15" s="46"/>
      <c r="V15" s="46"/>
      <c r="W15" s="46"/>
      <c r="X15" s="37"/>
    </row>
    <row r="16" spans="1:24" ht="16.2" x14ac:dyDescent="0.3">
      <c r="A16" s="37"/>
      <c r="B16" s="47"/>
      <c r="C16" s="47"/>
      <c r="D16" s="47"/>
      <c r="E16" s="47"/>
      <c r="F16" s="2" t="s">
        <v>332</v>
      </c>
      <c r="G16"/>
      <c r="I16"/>
      <c r="J16"/>
      <c r="K16"/>
      <c r="L16"/>
      <c r="M16"/>
      <c r="N16" s="47"/>
      <c r="O16" s="47"/>
      <c r="P16" s="47"/>
      <c r="Q16" s="47"/>
      <c r="R16" s="47"/>
      <c r="S16" s="47"/>
      <c r="T16" s="47"/>
      <c r="U16" s="46"/>
      <c r="V16" s="46"/>
      <c r="W16" s="46"/>
      <c r="X16" s="37"/>
    </row>
    <row r="17" spans="1:24" ht="16.2" x14ac:dyDescent="0.3">
      <c r="A17" s="37"/>
      <c r="B17" s="47"/>
      <c r="C17" s="47"/>
      <c r="D17" s="47"/>
      <c r="E17" s="47"/>
      <c r="F17" s="2" t="s">
        <v>28</v>
      </c>
      <c r="G17"/>
      <c r="I17"/>
      <c r="J17"/>
      <c r="K17"/>
      <c r="L17"/>
      <c r="M17"/>
      <c r="N17" s="47"/>
      <c r="O17" s="47"/>
      <c r="P17" s="47"/>
      <c r="Q17" s="47"/>
      <c r="R17" s="47"/>
      <c r="S17" s="47"/>
      <c r="T17" s="47"/>
      <c r="U17" s="46"/>
      <c r="V17" s="46"/>
      <c r="W17" s="46"/>
      <c r="X17" s="37"/>
    </row>
    <row r="18" spans="1:24" ht="16.2" x14ac:dyDescent="0.3">
      <c r="A18" s="37"/>
      <c r="B18" s="47"/>
      <c r="C18" s="47"/>
      <c r="D18" s="47"/>
      <c r="E18" s="47"/>
      <c r="F18" s="2" t="s">
        <v>29</v>
      </c>
      <c r="G18"/>
      <c r="I18"/>
      <c r="J18"/>
      <c r="K18"/>
      <c r="L18"/>
      <c r="M18"/>
      <c r="N18" s="47"/>
      <c r="O18" s="47"/>
      <c r="P18" s="47"/>
      <c r="Q18" s="47"/>
      <c r="R18" s="47"/>
      <c r="S18" s="47"/>
      <c r="T18" s="47"/>
      <c r="U18" s="46"/>
      <c r="V18" s="46"/>
      <c r="W18" s="46"/>
      <c r="X18" s="37"/>
    </row>
    <row r="19" spans="1:24" ht="16.2" x14ac:dyDescent="0.3">
      <c r="A19" s="37"/>
      <c r="B19" s="47"/>
      <c r="C19" s="47"/>
      <c r="D19" s="47"/>
      <c r="E19" s="47"/>
      <c r="F19" s="2" t="s">
        <v>30</v>
      </c>
      <c r="G19"/>
      <c r="I19"/>
      <c r="J19"/>
      <c r="K19"/>
      <c r="L19"/>
      <c r="M19"/>
      <c r="N19" s="47"/>
      <c r="O19" s="47"/>
      <c r="P19" s="47"/>
      <c r="Q19" s="47"/>
      <c r="R19" s="47"/>
      <c r="S19" s="47"/>
      <c r="T19" s="47"/>
      <c r="U19" s="46"/>
      <c r="V19" s="46"/>
      <c r="W19" s="46"/>
      <c r="X19" s="37"/>
    </row>
    <row r="20" spans="1:24" ht="16.2" x14ac:dyDescent="0.3">
      <c r="A20" s="37"/>
      <c r="B20" s="44"/>
      <c r="C20" s="44"/>
      <c r="D20" s="44"/>
      <c r="E20" s="44"/>
      <c r="F20" s="3" t="s">
        <v>158</v>
      </c>
      <c r="G20"/>
      <c r="I20"/>
      <c r="J20"/>
      <c r="K20"/>
      <c r="L20"/>
      <c r="M20"/>
      <c r="N20" s="47"/>
      <c r="O20" s="47"/>
      <c r="P20" s="47"/>
      <c r="Q20" s="47"/>
      <c r="R20" s="47"/>
      <c r="S20" s="47"/>
      <c r="T20" s="47"/>
      <c r="U20" s="46"/>
      <c r="V20" s="46"/>
      <c r="W20" s="46"/>
      <c r="X20" s="37"/>
    </row>
    <row r="21" spans="1:24" ht="16.2" x14ac:dyDescent="0.25">
      <c r="A21" s="37"/>
      <c r="B21" s="43"/>
      <c r="C21" s="44"/>
      <c r="D21" s="44"/>
      <c r="E21" s="44"/>
      <c r="F21" s="2" t="s">
        <v>195</v>
      </c>
      <c r="G21"/>
      <c r="I21"/>
      <c r="J21"/>
      <c r="K21"/>
      <c r="L21"/>
      <c r="M21"/>
      <c r="N21" s="45"/>
      <c r="O21" s="37"/>
      <c r="P21" s="46"/>
      <c r="Q21" s="46"/>
      <c r="R21" s="46"/>
      <c r="S21" s="46"/>
      <c r="T21" s="46"/>
      <c r="U21" s="46"/>
      <c r="V21" s="46"/>
      <c r="W21" s="46"/>
      <c r="X21" s="37"/>
    </row>
    <row r="22" spans="1:24" ht="16.2" x14ac:dyDescent="0.35">
      <c r="A22" s="37"/>
      <c r="B22" s="43"/>
      <c r="C22" s="43"/>
      <c r="D22" s="43"/>
      <c r="E22" s="43"/>
      <c r="F22" s="1" t="s">
        <v>194</v>
      </c>
      <c r="G22"/>
      <c r="I22"/>
      <c r="J22"/>
      <c r="K22"/>
      <c r="L22"/>
      <c r="M22"/>
      <c r="N22" s="45"/>
      <c r="O22" s="37"/>
      <c r="P22" s="46"/>
      <c r="Q22" s="46"/>
      <c r="R22" s="46"/>
      <c r="S22" s="46"/>
      <c r="T22" s="46"/>
      <c r="U22" s="46"/>
      <c r="V22" s="46"/>
      <c r="W22" s="46"/>
      <c r="X22" s="37"/>
    </row>
    <row r="23" spans="1:24" ht="10.199999999999999" customHeight="1" x14ac:dyDescent="0.35">
      <c r="A23" s="37"/>
      <c r="B23" s="43"/>
      <c r="C23" s="43"/>
      <c r="D23" s="43"/>
      <c r="E23" s="43"/>
      <c r="F23" s="43"/>
      <c r="G23"/>
      <c r="H23" s="1"/>
      <c r="I23"/>
      <c r="J23"/>
      <c r="K23"/>
      <c r="L23"/>
      <c r="M23"/>
      <c r="N23" s="45"/>
      <c r="O23" s="37"/>
      <c r="P23" s="46"/>
      <c r="Q23" s="46"/>
      <c r="R23" s="46"/>
      <c r="S23" s="46"/>
      <c r="T23" s="46"/>
      <c r="U23" s="46"/>
      <c r="V23" s="46"/>
      <c r="W23" s="46"/>
      <c r="X23" s="37"/>
    </row>
    <row r="24" spans="1:24" ht="17.399999999999999" x14ac:dyDescent="0.25">
      <c r="A24" s="267" t="s">
        <v>34</v>
      </c>
      <c r="B24" s="267"/>
      <c r="C24" s="267"/>
      <c r="D24" s="267"/>
      <c r="E24" s="267"/>
      <c r="F24" s="267"/>
      <c r="G24" s="267"/>
      <c r="H24" s="267"/>
      <c r="I24" s="267"/>
      <c r="J24" s="267"/>
      <c r="K24" s="267"/>
      <c r="L24" s="267"/>
      <c r="M24" s="267"/>
      <c r="N24" s="267"/>
      <c r="O24" s="267"/>
      <c r="P24" s="267"/>
      <c r="Q24" s="267"/>
      <c r="R24" s="267"/>
      <c r="S24" s="267"/>
      <c r="T24" s="267"/>
      <c r="U24" s="267"/>
      <c r="V24" s="267"/>
      <c r="W24" s="267"/>
      <c r="X24" s="116"/>
    </row>
    <row r="25" spans="1:24" ht="10.199999999999999" customHeight="1" x14ac:dyDescent="0.25">
      <c r="A25" s="6"/>
      <c r="B25" s="6"/>
      <c r="C25" s="6"/>
      <c r="D25" s="6"/>
      <c r="E25" s="6"/>
      <c r="F25" s="6"/>
      <c r="G25" s="6"/>
      <c r="H25" s="6"/>
      <c r="I25" s="6"/>
      <c r="J25" s="6"/>
      <c r="K25" s="6"/>
      <c r="L25" s="6"/>
      <c r="M25" s="6"/>
      <c r="N25" s="6"/>
      <c r="O25" s="6"/>
      <c r="P25" s="6"/>
      <c r="Q25" s="6"/>
      <c r="R25" s="6"/>
      <c r="S25" s="6"/>
      <c r="T25" s="6"/>
      <c r="U25" s="6"/>
      <c r="V25" s="6"/>
      <c r="W25" s="6"/>
      <c r="X25" s="6"/>
    </row>
    <row r="26" spans="1:24" ht="18" customHeight="1" x14ac:dyDescent="0.25">
      <c r="A26" s="360" t="s">
        <v>35</v>
      </c>
      <c r="B26" s="360" t="s">
        <v>36</v>
      </c>
      <c r="C26" s="360"/>
      <c r="D26" s="360"/>
      <c r="E26" s="360"/>
      <c r="F26" s="360"/>
      <c r="G26" s="361" t="s">
        <v>124</v>
      </c>
      <c r="H26" s="362"/>
      <c r="I26" s="362"/>
      <c r="J26" s="362"/>
      <c r="K26" s="362"/>
      <c r="L26" s="371"/>
      <c r="M26" s="360" t="s">
        <v>38</v>
      </c>
      <c r="N26" s="360"/>
      <c r="O26" s="361" t="s">
        <v>125</v>
      </c>
      <c r="P26" s="362"/>
      <c r="Q26" s="362"/>
      <c r="R26" s="362"/>
      <c r="S26" s="362"/>
      <c r="T26" s="362"/>
      <c r="U26" s="362"/>
      <c r="V26" s="362"/>
      <c r="W26" s="371"/>
      <c r="X26" s="6"/>
    </row>
    <row r="27" spans="1:24" ht="39.6" customHeight="1" x14ac:dyDescent="0.25">
      <c r="A27" s="360"/>
      <c r="B27" s="361" t="s">
        <v>126</v>
      </c>
      <c r="C27" s="362"/>
      <c r="D27" s="362"/>
      <c r="E27" s="371"/>
      <c r="F27" s="133" t="s">
        <v>127</v>
      </c>
      <c r="G27" s="361" t="s">
        <v>126</v>
      </c>
      <c r="H27" s="362"/>
      <c r="I27" s="362"/>
      <c r="J27" s="360" t="s">
        <v>127</v>
      </c>
      <c r="K27" s="360"/>
      <c r="L27" s="360"/>
      <c r="M27" s="360"/>
      <c r="N27" s="360"/>
      <c r="O27" s="399" t="s">
        <v>42</v>
      </c>
      <c r="P27" s="400"/>
      <c r="Q27" s="401"/>
      <c r="R27" s="387" t="s">
        <v>128</v>
      </c>
      <c r="S27" s="388"/>
      <c r="T27" s="389"/>
      <c r="U27" s="386" t="s">
        <v>44</v>
      </c>
      <c r="V27" s="386"/>
      <c r="W27" s="386"/>
      <c r="X27" s="6"/>
    </row>
    <row r="28" spans="1:24" ht="17.399999999999999" customHeight="1" x14ac:dyDescent="0.25">
      <c r="A28" s="134" t="s">
        <v>45</v>
      </c>
      <c r="B28" s="384" t="s">
        <v>46</v>
      </c>
      <c r="C28" s="385"/>
      <c r="D28" s="385"/>
      <c r="E28" s="402"/>
      <c r="F28" s="31" t="s">
        <v>46</v>
      </c>
      <c r="G28" s="384" t="s">
        <v>47</v>
      </c>
      <c r="H28" s="385"/>
      <c r="I28" s="385"/>
      <c r="J28" s="380" t="s">
        <v>47</v>
      </c>
      <c r="K28" s="380"/>
      <c r="L28" s="380"/>
      <c r="M28" s="380"/>
      <c r="N28" s="380"/>
      <c r="O28" s="379" t="s">
        <v>48</v>
      </c>
      <c r="P28" s="379"/>
      <c r="Q28" s="379"/>
      <c r="R28" s="390" t="s">
        <v>161</v>
      </c>
      <c r="S28" s="391"/>
      <c r="T28" s="392"/>
      <c r="U28" s="379" t="s">
        <v>168</v>
      </c>
      <c r="V28" s="379"/>
      <c r="W28" s="379"/>
      <c r="X28" s="6"/>
    </row>
    <row r="29" spans="1:24" ht="17.399999999999999" customHeight="1" x14ac:dyDescent="0.25">
      <c r="A29" s="134" t="s">
        <v>52</v>
      </c>
      <c r="B29" s="384" t="s">
        <v>46</v>
      </c>
      <c r="C29" s="385"/>
      <c r="D29" s="385"/>
      <c r="E29" s="402"/>
      <c r="F29" s="31" t="s">
        <v>46</v>
      </c>
      <c r="G29" s="384" t="s">
        <v>47</v>
      </c>
      <c r="H29" s="385"/>
      <c r="I29" s="385"/>
      <c r="J29" s="380" t="s">
        <v>47</v>
      </c>
      <c r="K29" s="380"/>
      <c r="L29" s="380"/>
      <c r="M29" s="380" t="s">
        <v>46</v>
      </c>
      <c r="N29" s="380"/>
      <c r="O29" s="379" t="s">
        <v>48</v>
      </c>
      <c r="P29" s="379"/>
      <c r="Q29" s="379"/>
      <c r="R29" s="393"/>
      <c r="S29" s="394"/>
      <c r="T29" s="395"/>
      <c r="U29" s="379" t="s">
        <v>51</v>
      </c>
      <c r="V29" s="379"/>
      <c r="W29" s="379"/>
      <c r="X29" s="6"/>
    </row>
    <row r="30" spans="1:24" ht="17.399999999999999" customHeight="1" x14ac:dyDescent="0.25">
      <c r="A30" s="134" t="s">
        <v>53</v>
      </c>
      <c r="B30" s="384" t="s">
        <v>46</v>
      </c>
      <c r="C30" s="385"/>
      <c r="D30" s="385"/>
      <c r="E30" s="402"/>
      <c r="F30" s="31" t="s">
        <v>46</v>
      </c>
      <c r="G30" s="384" t="s">
        <v>47</v>
      </c>
      <c r="H30" s="385"/>
      <c r="I30" s="385"/>
      <c r="J30" s="380" t="s">
        <v>47</v>
      </c>
      <c r="K30" s="380"/>
      <c r="L30" s="380"/>
      <c r="M30" s="380" t="s">
        <v>46</v>
      </c>
      <c r="N30" s="380"/>
      <c r="O30" s="379" t="s">
        <v>48</v>
      </c>
      <c r="P30" s="379"/>
      <c r="Q30" s="379"/>
      <c r="R30" s="393"/>
      <c r="S30" s="394"/>
      <c r="T30" s="395"/>
      <c r="U30" s="379" t="s">
        <v>51</v>
      </c>
      <c r="V30" s="379"/>
      <c r="W30" s="379"/>
      <c r="X30" s="6"/>
    </row>
    <row r="31" spans="1:24" ht="27.6" customHeight="1" x14ac:dyDescent="0.25">
      <c r="A31" s="134" t="s">
        <v>54</v>
      </c>
      <c r="B31" s="384" t="s">
        <v>46</v>
      </c>
      <c r="C31" s="385"/>
      <c r="D31" s="385"/>
      <c r="E31" s="402"/>
      <c r="F31" s="31" t="s">
        <v>366</v>
      </c>
      <c r="G31" s="384" t="s">
        <v>47</v>
      </c>
      <c r="H31" s="385"/>
      <c r="I31" s="385"/>
      <c r="J31" s="380" t="s">
        <v>48</v>
      </c>
      <c r="K31" s="380"/>
      <c r="L31" s="380"/>
      <c r="M31" s="380" t="s">
        <v>168</v>
      </c>
      <c r="N31" s="380"/>
      <c r="O31" s="379" t="s">
        <v>48</v>
      </c>
      <c r="P31" s="379"/>
      <c r="Q31" s="379"/>
      <c r="R31" s="396"/>
      <c r="S31" s="397"/>
      <c r="T31" s="398"/>
      <c r="U31" s="379" t="s">
        <v>188</v>
      </c>
      <c r="V31" s="379"/>
      <c r="W31" s="379"/>
      <c r="X31" s="6"/>
    </row>
    <row r="32" spans="1:24" ht="18.600000000000001" customHeight="1" x14ac:dyDescent="0.25">
      <c r="A32" s="378" t="s">
        <v>160</v>
      </c>
      <c r="B32" s="378"/>
      <c r="C32" s="378"/>
      <c r="D32" s="378"/>
      <c r="E32" s="378"/>
      <c r="F32" s="378"/>
      <c r="G32" s="378"/>
      <c r="H32" s="378"/>
      <c r="I32" s="378"/>
      <c r="J32" s="378"/>
      <c r="K32" s="378"/>
      <c r="L32" s="378"/>
      <c r="M32" s="378"/>
      <c r="N32" s="378"/>
      <c r="O32" s="378"/>
      <c r="P32" s="378"/>
      <c r="Q32" s="378"/>
      <c r="R32" s="378"/>
      <c r="S32" s="378"/>
      <c r="T32" s="378"/>
      <c r="U32" s="378"/>
      <c r="V32" s="378"/>
      <c r="W32" s="378"/>
      <c r="X32" s="36"/>
    </row>
    <row r="33" spans="1:24" ht="16.5" customHeight="1" x14ac:dyDescent="0.25">
      <c r="A33" s="432" t="s">
        <v>11</v>
      </c>
      <c r="B33" s="434" t="s">
        <v>129</v>
      </c>
      <c r="C33" s="435"/>
      <c r="D33" s="435"/>
      <c r="E33" s="435"/>
      <c r="F33" s="436"/>
      <c r="G33" s="440" t="s">
        <v>264</v>
      </c>
      <c r="H33" s="427" t="s">
        <v>108</v>
      </c>
      <c r="I33" s="429"/>
      <c r="J33" s="430" t="s">
        <v>130</v>
      </c>
      <c r="K33" s="427" t="s">
        <v>131</v>
      </c>
      <c r="L33" s="429"/>
      <c r="M33" s="429"/>
      <c r="N33" s="428"/>
      <c r="O33" s="430" t="s">
        <v>132</v>
      </c>
      <c r="P33" s="427" t="s">
        <v>94</v>
      </c>
      <c r="Q33" s="428"/>
      <c r="R33" s="427" t="s">
        <v>95</v>
      </c>
      <c r="S33" s="428"/>
      <c r="T33" s="427" t="s">
        <v>96</v>
      </c>
      <c r="U33" s="428"/>
      <c r="V33" s="427" t="s">
        <v>97</v>
      </c>
      <c r="W33" s="428"/>
      <c r="X33" s="37"/>
    </row>
    <row r="34" spans="1:24" s="35" customFormat="1" ht="53.4" customHeight="1" x14ac:dyDescent="0.25">
      <c r="A34" s="433"/>
      <c r="B34" s="437"/>
      <c r="C34" s="438"/>
      <c r="D34" s="438"/>
      <c r="E34" s="438"/>
      <c r="F34" s="439"/>
      <c r="G34" s="441"/>
      <c r="H34" s="80" t="s">
        <v>133</v>
      </c>
      <c r="I34" s="80" t="s">
        <v>134</v>
      </c>
      <c r="J34" s="431"/>
      <c r="K34" s="80" t="s">
        <v>135</v>
      </c>
      <c r="L34" s="80" t="s">
        <v>136</v>
      </c>
      <c r="M34" s="132" t="s">
        <v>260</v>
      </c>
      <c r="N34" s="126" t="s">
        <v>238</v>
      </c>
      <c r="O34" s="431"/>
      <c r="P34" s="80" t="s">
        <v>137</v>
      </c>
      <c r="Q34" s="80" t="s">
        <v>138</v>
      </c>
      <c r="R34" s="80" t="s">
        <v>139</v>
      </c>
      <c r="S34" s="80" t="s">
        <v>140</v>
      </c>
      <c r="T34" s="80" t="s">
        <v>141</v>
      </c>
      <c r="U34" s="80" t="s">
        <v>142</v>
      </c>
      <c r="V34" s="80" t="s">
        <v>143</v>
      </c>
      <c r="W34" s="80" t="s">
        <v>144</v>
      </c>
    </row>
    <row r="35" spans="1:24" ht="15" customHeight="1" x14ac:dyDescent="0.25">
      <c r="A35" s="366" t="s">
        <v>145</v>
      </c>
      <c r="B35" s="367"/>
      <c r="C35" s="367"/>
      <c r="D35" s="367"/>
      <c r="E35" s="367"/>
      <c r="F35" s="367"/>
      <c r="G35" s="367"/>
      <c r="H35" s="367"/>
      <c r="I35" s="367"/>
      <c r="J35" s="367"/>
      <c r="K35" s="367"/>
      <c r="L35" s="367"/>
      <c r="M35" s="367"/>
      <c r="N35" s="367"/>
      <c r="O35" s="367"/>
      <c r="P35" s="367"/>
      <c r="Q35" s="367"/>
      <c r="R35" s="367"/>
      <c r="S35" s="367"/>
      <c r="T35" s="367"/>
      <c r="U35" s="367"/>
      <c r="V35" s="367"/>
      <c r="W35" s="368"/>
      <c r="X35" s="38"/>
    </row>
    <row r="36" spans="1:24" s="209" customFormat="1" ht="14.4" thickBot="1" x14ac:dyDescent="0.3">
      <c r="A36" s="207" t="s">
        <v>146</v>
      </c>
      <c r="B36" s="366" t="s">
        <v>390</v>
      </c>
      <c r="C36" s="367"/>
      <c r="D36" s="367"/>
      <c r="E36" s="367"/>
      <c r="F36" s="368"/>
      <c r="G36" s="199" t="s">
        <v>263</v>
      </c>
      <c r="H36" s="60">
        <v>1</v>
      </c>
      <c r="I36" s="60"/>
      <c r="J36" s="201">
        <v>4</v>
      </c>
      <c r="K36" s="202">
        <f>SUM(L36:N36)</f>
        <v>60</v>
      </c>
      <c r="L36" s="60">
        <v>30</v>
      </c>
      <c r="M36" s="60">
        <v>30</v>
      </c>
      <c r="N36" s="60"/>
      <c r="O36" s="202">
        <f>K36</f>
        <v>60</v>
      </c>
      <c r="P36" s="202">
        <v>60</v>
      </c>
      <c r="Q36" s="203"/>
      <c r="R36" s="203"/>
      <c r="S36" s="203"/>
      <c r="T36" s="203"/>
      <c r="U36" s="203"/>
      <c r="V36" s="203"/>
      <c r="W36" s="208"/>
    </row>
    <row r="37" spans="1:24" s="209" customFormat="1" ht="14.4" thickBot="1" x14ac:dyDescent="0.3">
      <c r="A37" s="210" t="s">
        <v>397</v>
      </c>
      <c r="B37" s="442" t="s">
        <v>391</v>
      </c>
      <c r="C37" s="443"/>
      <c r="D37" s="443"/>
      <c r="E37" s="443"/>
      <c r="F37" s="444"/>
      <c r="G37" s="199" t="s">
        <v>263</v>
      </c>
      <c r="H37" s="60">
        <v>1</v>
      </c>
      <c r="I37" s="60"/>
      <c r="J37" s="201">
        <v>3</v>
      </c>
      <c r="K37" s="202">
        <v>45</v>
      </c>
      <c r="L37" s="60">
        <v>30</v>
      </c>
      <c r="M37" s="60">
        <v>15</v>
      </c>
      <c r="N37" s="60"/>
      <c r="O37" s="202">
        <v>45</v>
      </c>
      <c r="P37" s="202">
        <v>45</v>
      </c>
      <c r="Q37" s="212"/>
      <c r="R37" s="203"/>
      <c r="S37" s="203"/>
      <c r="T37" s="203"/>
      <c r="U37" s="203"/>
      <c r="V37" s="203"/>
      <c r="W37" s="208"/>
    </row>
    <row r="38" spans="1:24" ht="13.8" x14ac:dyDescent="0.25">
      <c r="A38" s="51" t="s">
        <v>147</v>
      </c>
      <c r="B38" s="424" t="s">
        <v>58</v>
      </c>
      <c r="C38" s="425"/>
      <c r="D38" s="425"/>
      <c r="E38" s="425"/>
      <c r="F38" s="426"/>
      <c r="G38" s="57" t="s">
        <v>263</v>
      </c>
      <c r="H38" s="52">
        <v>1</v>
      </c>
      <c r="I38" s="52"/>
      <c r="J38" s="53">
        <f>K38/15</f>
        <v>5</v>
      </c>
      <c r="K38" s="54">
        <f t="shared" ref="K38:K49" si="0">SUM(L38:N38)</f>
        <v>75</v>
      </c>
      <c r="L38" s="52">
        <v>30</v>
      </c>
      <c r="M38" s="52">
        <v>15</v>
      </c>
      <c r="N38" s="52">
        <v>30</v>
      </c>
      <c r="O38" s="54">
        <f t="shared" ref="O38:O49" si="1">K38</f>
        <v>75</v>
      </c>
      <c r="P38" s="54">
        <v>75</v>
      </c>
      <c r="Q38" s="55"/>
      <c r="R38" s="55"/>
      <c r="S38" s="55"/>
      <c r="T38" s="55"/>
      <c r="U38" s="55"/>
      <c r="V38" s="55"/>
      <c r="W38" s="56"/>
    </row>
    <row r="39" spans="1:24" s="209" customFormat="1" ht="13.8" x14ac:dyDescent="0.25">
      <c r="A39" s="207" t="s">
        <v>148</v>
      </c>
      <c r="B39" s="366" t="s">
        <v>258</v>
      </c>
      <c r="C39" s="367"/>
      <c r="D39" s="367"/>
      <c r="E39" s="367"/>
      <c r="F39" s="368"/>
      <c r="G39" s="199" t="s">
        <v>263</v>
      </c>
      <c r="H39" s="60">
        <v>1</v>
      </c>
      <c r="I39" s="60"/>
      <c r="J39" s="201">
        <f>K39/15</f>
        <v>5</v>
      </c>
      <c r="K39" s="202">
        <f t="shared" si="0"/>
        <v>75</v>
      </c>
      <c r="L39" s="60">
        <v>45</v>
      </c>
      <c r="M39" s="60">
        <v>30</v>
      </c>
      <c r="N39" s="60"/>
      <c r="O39" s="202">
        <f t="shared" si="1"/>
        <v>75</v>
      </c>
      <c r="P39" s="202">
        <v>75</v>
      </c>
      <c r="Q39" s="203"/>
      <c r="R39" s="203"/>
      <c r="S39" s="203"/>
      <c r="T39" s="203"/>
      <c r="U39" s="203"/>
      <c r="V39" s="203"/>
      <c r="W39" s="208"/>
    </row>
    <row r="40" spans="1:24" s="209" customFormat="1" ht="13.8" x14ac:dyDescent="0.25">
      <c r="A40" s="207" t="s">
        <v>227</v>
      </c>
      <c r="B40" s="366" t="s">
        <v>200</v>
      </c>
      <c r="C40" s="411"/>
      <c r="D40" s="411"/>
      <c r="E40" s="411"/>
      <c r="F40" s="412"/>
      <c r="G40" s="199" t="s">
        <v>263</v>
      </c>
      <c r="H40" s="60"/>
      <c r="I40" s="60">
        <v>2</v>
      </c>
      <c r="J40" s="201">
        <v>5</v>
      </c>
      <c r="K40" s="202">
        <v>75</v>
      </c>
      <c r="L40" s="60"/>
      <c r="M40" s="60"/>
      <c r="N40" s="60">
        <v>75</v>
      </c>
      <c r="O40" s="202">
        <v>75</v>
      </c>
      <c r="P40" s="202"/>
      <c r="Q40" s="215">
        <v>75</v>
      </c>
      <c r="R40" s="203"/>
      <c r="S40" s="203"/>
      <c r="T40" s="203"/>
      <c r="U40" s="203"/>
      <c r="V40" s="203"/>
      <c r="W40" s="208"/>
    </row>
    <row r="41" spans="1:24" s="209" customFormat="1" ht="13.8" x14ac:dyDescent="0.25">
      <c r="A41" s="213" t="s">
        <v>149</v>
      </c>
      <c r="B41" s="366" t="s">
        <v>201</v>
      </c>
      <c r="C41" s="411"/>
      <c r="D41" s="411"/>
      <c r="E41" s="411"/>
      <c r="F41" s="412"/>
      <c r="G41" s="199" t="s">
        <v>263</v>
      </c>
      <c r="H41" s="60">
        <v>2</v>
      </c>
      <c r="I41" s="60"/>
      <c r="J41" s="201">
        <f t="shared" ref="J41:J49" si="2">K41/15</f>
        <v>5</v>
      </c>
      <c r="K41" s="202">
        <f t="shared" si="0"/>
        <v>75</v>
      </c>
      <c r="L41" s="60">
        <v>30</v>
      </c>
      <c r="M41" s="60">
        <v>15</v>
      </c>
      <c r="N41" s="60">
        <v>30</v>
      </c>
      <c r="O41" s="202">
        <f t="shared" si="1"/>
        <v>75</v>
      </c>
      <c r="P41" s="203"/>
      <c r="Q41" s="202">
        <v>75</v>
      </c>
      <c r="R41" s="203"/>
      <c r="S41" s="203"/>
      <c r="T41" s="203"/>
      <c r="U41" s="203"/>
      <c r="V41" s="203"/>
      <c r="W41" s="208"/>
      <c r="X41" s="214"/>
    </row>
    <row r="42" spans="1:24" s="209" customFormat="1" ht="13.8" x14ac:dyDescent="0.25">
      <c r="A42" s="207" t="s">
        <v>150</v>
      </c>
      <c r="B42" s="366" t="s">
        <v>259</v>
      </c>
      <c r="C42" s="367"/>
      <c r="D42" s="367"/>
      <c r="E42" s="367"/>
      <c r="F42" s="368"/>
      <c r="G42" s="199" t="s">
        <v>263</v>
      </c>
      <c r="H42" s="60">
        <v>2</v>
      </c>
      <c r="I42" s="60"/>
      <c r="J42" s="201">
        <v>6</v>
      </c>
      <c r="K42" s="202">
        <f t="shared" si="0"/>
        <v>90</v>
      </c>
      <c r="L42" s="60">
        <v>60</v>
      </c>
      <c r="M42" s="60">
        <v>15</v>
      </c>
      <c r="N42" s="60">
        <v>15</v>
      </c>
      <c r="O42" s="202">
        <f t="shared" si="1"/>
        <v>90</v>
      </c>
      <c r="P42" s="203"/>
      <c r="Q42" s="202">
        <v>90</v>
      </c>
      <c r="R42" s="203"/>
      <c r="S42" s="203"/>
      <c r="T42" s="203"/>
      <c r="U42" s="203"/>
      <c r="V42" s="203"/>
      <c r="W42" s="208"/>
    </row>
    <row r="43" spans="1:24" ht="12.75" customHeight="1" x14ac:dyDescent="0.25">
      <c r="A43" s="51" t="s">
        <v>151</v>
      </c>
      <c r="B43" s="424" t="s">
        <v>72</v>
      </c>
      <c r="C43" s="425"/>
      <c r="D43" s="425"/>
      <c r="E43" s="425"/>
      <c r="F43" s="426"/>
      <c r="G43" s="57" t="s">
        <v>263</v>
      </c>
      <c r="H43" s="52">
        <v>2</v>
      </c>
      <c r="I43" s="52"/>
      <c r="J43" s="53">
        <f t="shared" si="2"/>
        <v>5</v>
      </c>
      <c r="K43" s="54">
        <f t="shared" si="0"/>
        <v>75</v>
      </c>
      <c r="L43" s="52">
        <v>30</v>
      </c>
      <c r="M43" s="52">
        <v>45</v>
      </c>
      <c r="N43" s="52"/>
      <c r="O43" s="54">
        <f t="shared" si="1"/>
        <v>75</v>
      </c>
      <c r="P43" s="55"/>
      <c r="Q43" s="54">
        <v>75</v>
      </c>
      <c r="R43" s="55"/>
      <c r="S43" s="58"/>
      <c r="T43" s="55"/>
      <c r="U43" s="55"/>
      <c r="V43" s="55"/>
      <c r="W43" s="56"/>
    </row>
    <row r="44" spans="1:24" ht="13.8" x14ac:dyDescent="0.25">
      <c r="A44" s="51" t="s">
        <v>152</v>
      </c>
      <c r="B44" s="424" t="s">
        <v>204</v>
      </c>
      <c r="C44" s="425"/>
      <c r="D44" s="425"/>
      <c r="E44" s="425"/>
      <c r="F44" s="426"/>
      <c r="G44" s="57" t="s">
        <v>263</v>
      </c>
      <c r="H44" s="52">
        <v>2</v>
      </c>
      <c r="I44" s="52"/>
      <c r="J44" s="53">
        <f t="shared" si="2"/>
        <v>5</v>
      </c>
      <c r="K44" s="54">
        <f t="shared" si="0"/>
        <v>75</v>
      </c>
      <c r="L44" s="52">
        <v>30</v>
      </c>
      <c r="M44" s="52">
        <v>30</v>
      </c>
      <c r="N44" s="52">
        <v>15</v>
      </c>
      <c r="O44" s="54">
        <f t="shared" si="1"/>
        <v>75</v>
      </c>
      <c r="P44" s="55"/>
      <c r="Q44" s="54">
        <v>75</v>
      </c>
      <c r="R44" s="55"/>
      <c r="S44" s="55"/>
      <c r="T44" s="55"/>
      <c r="U44" s="55"/>
      <c r="V44" s="55"/>
      <c r="W44" s="56"/>
    </row>
    <row r="45" spans="1:24" s="209" customFormat="1" ht="13.8" x14ac:dyDescent="0.25">
      <c r="A45" s="213" t="s">
        <v>404</v>
      </c>
      <c r="B45" s="366" t="s">
        <v>396</v>
      </c>
      <c r="C45" s="367"/>
      <c r="D45" s="367"/>
      <c r="E45" s="367"/>
      <c r="F45" s="368"/>
      <c r="G45" s="199" t="s">
        <v>263</v>
      </c>
      <c r="H45" s="60">
        <v>1</v>
      </c>
      <c r="I45" s="60"/>
      <c r="J45" s="201">
        <v>4</v>
      </c>
      <c r="K45" s="202">
        <f>SUM(L45:N45)</f>
        <v>60</v>
      </c>
      <c r="L45" s="60">
        <v>30</v>
      </c>
      <c r="M45" s="60">
        <v>30</v>
      </c>
      <c r="N45" s="60"/>
      <c r="O45" s="202">
        <f>K45</f>
        <v>60</v>
      </c>
      <c r="P45" s="202"/>
      <c r="Q45" s="202">
        <v>60</v>
      </c>
      <c r="R45" s="203"/>
      <c r="S45" s="203"/>
      <c r="T45" s="203"/>
      <c r="U45" s="203"/>
      <c r="V45" s="203"/>
      <c r="W45" s="208"/>
    </row>
    <row r="46" spans="1:24" ht="13.8" x14ac:dyDescent="0.25">
      <c r="A46" s="51" t="s">
        <v>224</v>
      </c>
      <c r="B46" s="424" t="s">
        <v>261</v>
      </c>
      <c r="C46" s="425"/>
      <c r="D46" s="425"/>
      <c r="E46" s="425"/>
      <c r="F46" s="426"/>
      <c r="G46" s="57" t="s">
        <v>263</v>
      </c>
      <c r="H46" s="52"/>
      <c r="I46" s="52">
        <v>4</v>
      </c>
      <c r="J46" s="53">
        <f t="shared" si="2"/>
        <v>10</v>
      </c>
      <c r="K46" s="54">
        <f t="shared" si="0"/>
        <v>150</v>
      </c>
      <c r="L46" s="52"/>
      <c r="M46" s="52"/>
      <c r="N46" s="52">
        <v>150</v>
      </c>
      <c r="O46" s="54">
        <f t="shared" si="1"/>
        <v>150</v>
      </c>
      <c r="P46" s="55"/>
      <c r="Q46" s="55"/>
      <c r="R46" s="59"/>
      <c r="S46" s="55">
        <v>150</v>
      </c>
      <c r="T46" s="55"/>
      <c r="U46" s="55"/>
      <c r="V46" s="55"/>
      <c r="W46" s="56"/>
    </row>
    <row r="47" spans="1:24" ht="13.8" x14ac:dyDescent="0.25">
      <c r="A47" s="51" t="s">
        <v>223</v>
      </c>
      <c r="B47" s="424" t="s">
        <v>213</v>
      </c>
      <c r="C47" s="425"/>
      <c r="D47" s="425"/>
      <c r="E47" s="425"/>
      <c r="F47" s="426"/>
      <c r="G47" s="57" t="s">
        <v>263</v>
      </c>
      <c r="H47" s="52">
        <v>4</v>
      </c>
      <c r="I47" s="52"/>
      <c r="J47" s="53">
        <f t="shared" si="2"/>
        <v>5</v>
      </c>
      <c r="K47" s="54">
        <f t="shared" si="0"/>
        <v>75</v>
      </c>
      <c r="L47" s="52">
        <v>30</v>
      </c>
      <c r="M47" s="52">
        <v>15</v>
      </c>
      <c r="N47" s="52">
        <v>30</v>
      </c>
      <c r="O47" s="54">
        <f t="shared" si="1"/>
        <v>75</v>
      </c>
      <c r="P47" s="55"/>
      <c r="Q47" s="55"/>
      <c r="R47" s="59"/>
      <c r="S47" s="55">
        <v>75</v>
      </c>
      <c r="T47" s="55"/>
      <c r="U47" s="55"/>
      <c r="V47" s="55"/>
      <c r="W47" s="56"/>
    </row>
    <row r="48" spans="1:24" ht="13.8" x14ac:dyDescent="0.25">
      <c r="A48" s="51" t="s">
        <v>225</v>
      </c>
      <c r="B48" s="122" t="s">
        <v>214</v>
      </c>
      <c r="C48" s="123"/>
      <c r="D48" s="123"/>
      <c r="E48" s="123"/>
      <c r="F48" s="124"/>
      <c r="G48" s="57" t="s">
        <v>263</v>
      </c>
      <c r="H48" s="52">
        <v>4</v>
      </c>
      <c r="I48" s="52"/>
      <c r="J48" s="53">
        <f t="shared" si="2"/>
        <v>5</v>
      </c>
      <c r="K48" s="54">
        <f t="shared" si="0"/>
        <v>75</v>
      </c>
      <c r="L48" s="52">
        <v>30</v>
      </c>
      <c r="M48" s="52">
        <v>15</v>
      </c>
      <c r="N48" s="52">
        <v>30</v>
      </c>
      <c r="O48" s="54">
        <f t="shared" si="1"/>
        <v>75</v>
      </c>
      <c r="P48" s="55"/>
      <c r="Q48" s="55"/>
      <c r="R48" s="59"/>
      <c r="S48" s="55">
        <v>75</v>
      </c>
      <c r="T48" s="55"/>
      <c r="U48" s="55"/>
      <c r="V48" s="55"/>
      <c r="W48" s="56"/>
    </row>
    <row r="49" spans="1:24" ht="13.8" x14ac:dyDescent="0.25">
      <c r="A49" s="51" t="s">
        <v>226</v>
      </c>
      <c r="B49" s="424" t="s">
        <v>189</v>
      </c>
      <c r="C49" s="425"/>
      <c r="D49" s="425"/>
      <c r="E49" s="425"/>
      <c r="F49" s="426"/>
      <c r="G49" s="57" t="s">
        <v>263</v>
      </c>
      <c r="H49" s="52">
        <v>6</v>
      </c>
      <c r="I49" s="52"/>
      <c r="J49" s="53">
        <f t="shared" si="2"/>
        <v>5</v>
      </c>
      <c r="K49" s="54">
        <f t="shared" si="0"/>
        <v>75</v>
      </c>
      <c r="L49" s="52">
        <v>30</v>
      </c>
      <c r="M49" s="52">
        <v>30</v>
      </c>
      <c r="N49" s="52">
        <v>15</v>
      </c>
      <c r="O49" s="54">
        <f t="shared" si="1"/>
        <v>75</v>
      </c>
      <c r="P49" s="55"/>
      <c r="Q49" s="55"/>
      <c r="R49" s="59"/>
      <c r="S49" s="55"/>
      <c r="T49" s="55"/>
      <c r="U49" s="55">
        <v>75</v>
      </c>
      <c r="V49" s="55"/>
      <c r="W49" s="56"/>
    </row>
    <row r="50" spans="1:24" ht="15" customHeight="1" x14ac:dyDescent="0.25">
      <c r="A50" s="372" t="s">
        <v>165</v>
      </c>
      <c r="B50" s="373"/>
      <c r="C50" s="373"/>
      <c r="D50" s="373"/>
      <c r="E50" s="373"/>
      <c r="F50" s="373"/>
      <c r="G50" s="374"/>
      <c r="H50" s="60">
        <f>COUNTA(H36:H49)</f>
        <v>12</v>
      </c>
      <c r="I50" s="60">
        <f>COUNTA(I36:I49)</f>
        <v>2</v>
      </c>
      <c r="J50" s="60">
        <f t="shared" ref="J50:W50" si="3">SUM(J36:J49)</f>
        <v>72</v>
      </c>
      <c r="K50" s="60">
        <f t="shared" si="3"/>
        <v>1080</v>
      </c>
      <c r="L50" s="60">
        <f t="shared" si="3"/>
        <v>405</v>
      </c>
      <c r="M50" s="60">
        <f t="shared" si="3"/>
        <v>285</v>
      </c>
      <c r="N50" s="60">
        <f t="shared" si="3"/>
        <v>390</v>
      </c>
      <c r="O50" s="60">
        <f t="shared" si="3"/>
        <v>1080</v>
      </c>
      <c r="P50" s="60">
        <f t="shared" si="3"/>
        <v>255</v>
      </c>
      <c r="Q50" s="60">
        <f t="shared" si="3"/>
        <v>450</v>
      </c>
      <c r="R50" s="60">
        <f t="shared" si="3"/>
        <v>0</v>
      </c>
      <c r="S50" s="60">
        <f t="shared" si="3"/>
        <v>300</v>
      </c>
      <c r="T50" s="60">
        <f t="shared" si="3"/>
        <v>0</v>
      </c>
      <c r="U50" s="60">
        <f t="shared" si="3"/>
        <v>75</v>
      </c>
      <c r="V50" s="60">
        <f t="shared" si="3"/>
        <v>0</v>
      </c>
      <c r="W50" s="60">
        <f t="shared" si="3"/>
        <v>0</v>
      </c>
      <c r="X50" s="37"/>
    </row>
    <row r="51" spans="1:24" ht="15" customHeight="1" x14ac:dyDescent="0.25">
      <c r="A51" s="366" t="s">
        <v>153</v>
      </c>
      <c r="B51" s="367"/>
      <c r="C51" s="367"/>
      <c r="D51" s="367"/>
      <c r="E51" s="367"/>
      <c r="F51" s="367"/>
      <c r="G51" s="367"/>
      <c r="H51" s="367"/>
      <c r="I51" s="367"/>
      <c r="J51" s="367"/>
      <c r="K51" s="367"/>
      <c r="L51" s="367"/>
      <c r="M51" s="367"/>
      <c r="N51" s="367"/>
      <c r="O51" s="367"/>
      <c r="P51" s="367"/>
      <c r="Q51" s="367"/>
      <c r="R51" s="367"/>
      <c r="S51" s="367"/>
      <c r="T51" s="367"/>
      <c r="U51" s="367"/>
      <c r="V51" s="367"/>
      <c r="W51" s="368"/>
      <c r="X51" s="38"/>
    </row>
    <row r="52" spans="1:24" s="206" customFormat="1" ht="14.4" x14ac:dyDescent="0.3">
      <c r="A52" s="198" t="s">
        <v>228</v>
      </c>
      <c r="B52" s="381" t="s">
        <v>197</v>
      </c>
      <c r="C52" s="382"/>
      <c r="D52" s="382"/>
      <c r="E52" s="382"/>
      <c r="F52" s="383"/>
      <c r="G52" s="199" t="s">
        <v>263</v>
      </c>
      <c r="H52" s="60"/>
      <c r="I52" s="200">
        <v>1</v>
      </c>
      <c r="J52" s="201">
        <v>6</v>
      </c>
      <c r="K52" s="202">
        <v>90</v>
      </c>
      <c r="L52" s="60"/>
      <c r="M52" s="60"/>
      <c r="N52" s="202">
        <v>90</v>
      </c>
      <c r="O52" s="202">
        <v>90</v>
      </c>
      <c r="P52" s="202">
        <v>90</v>
      </c>
      <c r="Q52" s="203"/>
      <c r="R52" s="203"/>
      <c r="S52" s="203"/>
      <c r="T52" s="204"/>
      <c r="U52" s="204"/>
      <c r="V52" s="204"/>
      <c r="W52" s="205"/>
    </row>
    <row r="53" spans="1:24" s="225" customFormat="1" ht="13.8" x14ac:dyDescent="0.25">
      <c r="A53" s="218" t="s">
        <v>229</v>
      </c>
      <c r="B53" s="375" t="s">
        <v>400</v>
      </c>
      <c r="C53" s="376"/>
      <c r="D53" s="376"/>
      <c r="E53" s="376"/>
      <c r="F53" s="377"/>
      <c r="G53" s="219" t="s">
        <v>263</v>
      </c>
      <c r="H53" s="220">
        <v>1</v>
      </c>
      <c r="I53" s="220"/>
      <c r="J53" s="221">
        <v>2</v>
      </c>
      <c r="K53" s="222">
        <v>30</v>
      </c>
      <c r="L53" s="220"/>
      <c r="M53" s="220">
        <v>30</v>
      </c>
      <c r="N53" s="222"/>
      <c r="O53" s="222">
        <v>30</v>
      </c>
      <c r="P53" s="222">
        <v>30</v>
      </c>
      <c r="Q53" s="223"/>
      <c r="R53" s="223"/>
      <c r="S53" s="223"/>
      <c r="T53" s="223"/>
      <c r="U53" s="223"/>
      <c r="V53" s="223"/>
      <c r="W53" s="224"/>
    </row>
    <row r="54" spans="1:24" ht="13.8" x14ac:dyDescent="0.25">
      <c r="A54" s="119" t="s">
        <v>230</v>
      </c>
      <c r="B54" s="416" t="s">
        <v>61</v>
      </c>
      <c r="C54" s="417"/>
      <c r="D54" s="417"/>
      <c r="E54" s="417"/>
      <c r="F54" s="418"/>
      <c r="G54" s="57" t="s">
        <v>263</v>
      </c>
      <c r="H54" s="61">
        <v>1</v>
      </c>
      <c r="I54" s="61"/>
      <c r="J54" s="128">
        <v>2</v>
      </c>
      <c r="K54" s="128">
        <v>30</v>
      </c>
      <c r="L54" s="61"/>
      <c r="M54" s="61">
        <v>30</v>
      </c>
      <c r="N54" s="128"/>
      <c r="O54" s="128">
        <v>30</v>
      </c>
      <c r="P54" s="128">
        <v>30</v>
      </c>
      <c r="Q54" s="62"/>
      <c r="R54" s="62"/>
      <c r="S54" s="62"/>
      <c r="T54" s="62"/>
      <c r="U54" s="62"/>
      <c r="V54" s="62"/>
      <c r="W54" s="63"/>
    </row>
    <row r="55" spans="1:24" s="39" customFormat="1" ht="13.8" x14ac:dyDescent="0.25">
      <c r="A55" s="119" t="s">
        <v>240</v>
      </c>
      <c r="B55" s="421" t="s">
        <v>60</v>
      </c>
      <c r="C55" s="422"/>
      <c r="D55" s="422"/>
      <c r="E55" s="422"/>
      <c r="F55" s="423"/>
      <c r="G55" s="57" t="s">
        <v>263</v>
      </c>
      <c r="H55" s="61">
        <v>1</v>
      </c>
      <c r="I55" s="61"/>
      <c r="J55" s="127"/>
      <c r="K55" s="128">
        <v>30</v>
      </c>
      <c r="L55" s="61"/>
      <c r="M55" s="61">
        <v>30</v>
      </c>
      <c r="N55" s="128"/>
      <c r="O55" s="128">
        <v>30</v>
      </c>
      <c r="P55" s="128">
        <v>30</v>
      </c>
      <c r="Q55" s="62"/>
      <c r="R55" s="62"/>
      <c r="S55" s="62"/>
      <c r="T55" s="62"/>
      <c r="U55" s="62"/>
      <c r="V55" s="62"/>
      <c r="W55" s="63"/>
    </row>
    <row r="56" spans="1:24" ht="13.8" customHeight="1" x14ac:dyDescent="0.25">
      <c r="A56" s="119" t="s">
        <v>231</v>
      </c>
      <c r="B56" s="416" t="s">
        <v>65</v>
      </c>
      <c r="C56" s="419"/>
      <c r="D56" s="419"/>
      <c r="E56" s="419"/>
      <c r="F56" s="420"/>
      <c r="G56" s="57" t="s">
        <v>263</v>
      </c>
      <c r="H56" s="61">
        <v>2</v>
      </c>
      <c r="I56" s="61"/>
      <c r="J56" s="128">
        <v>2</v>
      </c>
      <c r="K56" s="128">
        <v>30</v>
      </c>
      <c r="L56" s="61"/>
      <c r="M56" s="61">
        <v>30</v>
      </c>
      <c r="N56" s="128"/>
      <c r="O56" s="128">
        <v>30</v>
      </c>
      <c r="P56" s="62"/>
      <c r="Q56" s="62">
        <v>30</v>
      </c>
      <c r="R56" s="62"/>
      <c r="S56" s="62"/>
      <c r="T56" s="62"/>
      <c r="U56" s="62"/>
      <c r="V56" s="62"/>
      <c r="W56" s="63"/>
    </row>
    <row r="57" spans="1:24" ht="13.8" customHeight="1" x14ac:dyDescent="0.25">
      <c r="A57" s="129" t="s">
        <v>239</v>
      </c>
      <c r="B57" s="421" t="s">
        <v>64</v>
      </c>
      <c r="C57" s="422"/>
      <c r="D57" s="422"/>
      <c r="E57" s="422"/>
      <c r="F57" s="423"/>
      <c r="G57" s="57" t="s">
        <v>263</v>
      </c>
      <c r="H57" s="61">
        <v>2</v>
      </c>
      <c r="I57" s="61"/>
      <c r="J57" s="128"/>
      <c r="K57" s="128">
        <v>30</v>
      </c>
      <c r="L57" s="61"/>
      <c r="M57" s="61">
        <v>30</v>
      </c>
      <c r="N57" s="128"/>
      <c r="O57" s="128">
        <v>30</v>
      </c>
      <c r="P57" s="62"/>
      <c r="Q57" s="62">
        <v>30</v>
      </c>
      <c r="R57" s="62"/>
      <c r="S57" s="62"/>
      <c r="T57" s="62"/>
      <c r="U57" s="62"/>
      <c r="V57" s="62"/>
      <c r="W57" s="63"/>
    </row>
    <row r="58" spans="1:24" ht="13.8" x14ac:dyDescent="0.25">
      <c r="A58" s="51" t="s">
        <v>405</v>
      </c>
      <c r="B58" s="357" t="s">
        <v>59</v>
      </c>
      <c r="C58" s="369"/>
      <c r="D58" s="369"/>
      <c r="E58" s="369"/>
      <c r="F58" s="370"/>
      <c r="G58" s="57" t="s">
        <v>263</v>
      </c>
      <c r="H58" s="52">
        <v>4</v>
      </c>
      <c r="I58" s="52"/>
      <c r="J58" s="53">
        <f>K58/15</f>
        <v>5</v>
      </c>
      <c r="K58" s="54">
        <v>75</v>
      </c>
      <c r="L58" s="52">
        <v>30</v>
      </c>
      <c r="M58" s="52">
        <v>30</v>
      </c>
      <c r="N58" s="54">
        <v>15</v>
      </c>
      <c r="O58" s="54">
        <v>75</v>
      </c>
      <c r="P58" s="54"/>
      <c r="Q58" s="55"/>
      <c r="R58" s="55"/>
      <c r="S58" s="55">
        <v>75</v>
      </c>
      <c r="T58" s="55"/>
      <c r="U58" s="55"/>
      <c r="V58" s="55"/>
      <c r="W58" s="56"/>
    </row>
    <row r="59" spans="1:24" s="41" customFormat="1" ht="13.8" customHeight="1" x14ac:dyDescent="0.25">
      <c r="A59" s="413" t="s">
        <v>166</v>
      </c>
      <c r="B59" s="414"/>
      <c r="C59" s="414"/>
      <c r="D59" s="414"/>
      <c r="E59" s="414"/>
      <c r="F59" s="414"/>
      <c r="G59" s="415"/>
      <c r="H59" s="60">
        <f>COUNTA(H52:H58)</f>
        <v>6</v>
      </c>
      <c r="I59" s="60">
        <f>COUNTA(I52:I57)</f>
        <v>1</v>
      </c>
      <c r="J59" s="60">
        <f t="shared" ref="J59:W59" si="4">J58+J52+J53</f>
        <v>13</v>
      </c>
      <c r="K59" s="60">
        <f t="shared" si="4"/>
        <v>195</v>
      </c>
      <c r="L59" s="60">
        <f t="shared" si="4"/>
        <v>30</v>
      </c>
      <c r="M59" s="60">
        <f t="shared" si="4"/>
        <v>60</v>
      </c>
      <c r="N59" s="60">
        <f>N58+N52+N53</f>
        <v>105</v>
      </c>
      <c r="O59" s="60">
        <f t="shared" si="4"/>
        <v>195</v>
      </c>
      <c r="P59" s="60">
        <f t="shared" si="4"/>
        <v>120</v>
      </c>
      <c r="Q59" s="60">
        <f t="shared" si="4"/>
        <v>0</v>
      </c>
      <c r="R59" s="60">
        <f t="shared" si="4"/>
        <v>0</v>
      </c>
      <c r="S59" s="60">
        <f t="shared" si="4"/>
        <v>75</v>
      </c>
      <c r="T59" s="60">
        <f t="shared" si="4"/>
        <v>0</v>
      </c>
      <c r="U59" s="60">
        <f t="shared" si="4"/>
        <v>0</v>
      </c>
      <c r="V59" s="60">
        <f t="shared" si="4"/>
        <v>0</v>
      </c>
      <c r="W59" s="60">
        <f t="shared" si="4"/>
        <v>0</v>
      </c>
      <c r="X59" s="40"/>
    </row>
    <row r="60" spans="1:24" ht="15" customHeight="1" x14ac:dyDescent="0.25">
      <c r="A60" s="366" t="s">
        <v>154</v>
      </c>
      <c r="B60" s="367"/>
      <c r="C60" s="367"/>
      <c r="D60" s="367"/>
      <c r="E60" s="367"/>
      <c r="F60" s="367"/>
      <c r="G60" s="367"/>
      <c r="H60" s="367"/>
      <c r="I60" s="367"/>
      <c r="J60" s="367"/>
      <c r="K60" s="367"/>
      <c r="L60" s="367"/>
      <c r="M60" s="367"/>
      <c r="N60" s="367"/>
      <c r="O60" s="367"/>
      <c r="P60" s="367"/>
      <c r="Q60" s="367"/>
      <c r="R60" s="367"/>
      <c r="S60" s="367"/>
      <c r="T60" s="367"/>
      <c r="U60" s="367"/>
      <c r="V60" s="367"/>
      <c r="W60" s="368"/>
      <c r="X60" s="38"/>
    </row>
    <row r="61" spans="1:24" s="41" customFormat="1" ht="27.6" x14ac:dyDescent="0.25">
      <c r="A61" s="99" t="s">
        <v>235</v>
      </c>
      <c r="B61" s="363" t="s">
        <v>377</v>
      </c>
      <c r="C61" s="364"/>
      <c r="D61" s="364"/>
      <c r="E61" s="364"/>
      <c r="F61" s="365"/>
      <c r="G61" s="57" t="s">
        <v>263</v>
      </c>
      <c r="H61" s="103">
        <v>1</v>
      </c>
      <c r="I61" s="103"/>
      <c r="J61" s="53">
        <f>K61/15</f>
        <v>5</v>
      </c>
      <c r="K61" s="54">
        <v>75</v>
      </c>
      <c r="L61" s="103">
        <v>30</v>
      </c>
      <c r="M61" s="103">
        <v>30</v>
      </c>
      <c r="N61" s="103">
        <v>15</v>
      </c>
      <c r="O61" s="54">
        <v>75</v>
      </c>
      <c r="P61" s="106">
        <v>75</v>
      </c>
      <c r="Q61" s="106"/>
      <c r="R61" s="106"/>
      <c r="S61" s="106"/>
      <c r="T61" s="106"/>
      <c r="U61" s="106"/>
      <c r="V61" s="106"/>
      <c r="W61" s="103"/>
    </row>
    <row r="62" spans="1:24" ht="27.6" x14ac:dyDescent="0.25">
      <c r="A62" s="104" t="s">
        <v>236</v>
      </c>
      <c r="B62" s="363" t="s">
        <v>234</v>
      </c>
      <c r="C62" s="364"/>
      <c r="D62" s="364"/>
      <c r="E62" s="364"/>
      <c r="F62" s="365"/>
      <c r="G62" s="57" t="s">
        <v>263</v>
      </c>
      <c r="H62" s="103">
        <v>7</v>
      </c>
      <c r="I62" s="103"/>
      <c r="J62" s="53">
        <v>6</v>
      </c>
      <c r="K62" s="54">
        <v>90</v>
      </c>
      <c r="L62" s="103">
        <v>30</v>
      </c>
      <c r="M62" s="103">
        <v>30</v>
      </c>
      <c r="N62" s="103">
        <v>30</v>
      </c>
      <c r="O62" s="54">
        <v>90</v>
      </c>
      <c r="P62" s="106"/>
      <c r="Q62" s="106"/>
      <c r="R62" s="106"/>
      <c r="S62" s="106"/>
      <c r="T62" s="106"/>
      <c r="U62" s="106"/>
      <c r="V62" s="106">
        <v>90</v>
      </c>
      <c r="W62" s="103"/>
    </row>
    <row r="63" spans="1:24" ht="27.6" x14ac:dyDescent="0.25">
      <c r="A63" s="99" t="s">
        <v>237</v>
      </c>
      <c r="B63" s="363" t="s">
        <v>217</v>
      </c>
      <c r="C63" s="364"/>
      <c r="D63" s="364"/>
      <c r="E63" s="364"/>
      <c r="F63" s="365"/>
      <c r="G63" s="57" t="s">
        <v>263</v>
      </c>
      <c r="H63" s="103">
        <v>7</v>
      </c>
      <c r="I63" s="103"/>
      <c r="J63" s="53">
        <v>6</v>
      </c>
      <c r="K63" s="54">
        <v>90</v>
      </c>
      <c r="L63" s="103">
        <v>30</v>
      </c>
      <c r="M63" s="103">
        <v>30</v>
      </c>
      <c r="N63" s="103">
        <v>30</v>
      </c>
      <c r="O63" s="59">
        <v>90</v>
      </c>
      <c r="P63" s="106"/>
      <c r="Q63" s="106"/>
      <c r="R63" s="106"/>
      <c r="S63" s="106"/>
      <c r="T63" s="106"/>
      <c r="U63" s="106"/>
      <c r="V63" s="106">
        <v>90</v>
      </c>
      <c r="W63" s="103"/>
    </row>
    <row r="64" spans="1:24" ht="13.8" customHeight="1" x14ac:dyDescent="0.25">
      <c r="A64" s="372" t="s">
        <v>167</v>
      </c>
      <c r="B64" s="373"/>
      <c r="C64" s="373"/>
      <c r="D64" s="373"/>
      <c r="E64" s="373"/>
      <c r="F64" s="373"/>
      <c r="G64" s="374"/>
      <c r="H64" s="60">
        <f>COUNT(H61:H63)</f>
        <v>3</v>
      </c>
      <c r="I64" s="60">
        <f>COUNT(I61:I63)</f>
        <v>0</v>
      </c>
      <c r="J64" s="64">
        <f t="shared" ref="J64:W64" si="5">SUM(J61:J63)</f>
        <v>17</v>
      </c>
      <c r="K64" s="64">
        <f t="shared" si="5"/>
        <v>255</v>
      </c>
      <c r="L64" s="64">
        <f t="shared" si="5"/>
        <v>90</v>
      </c>
      <c r="M64" s="64">
        <f t="shared" si="5"/>
        <v>90</v>
      </c>
      <c r="N64" s="64">
        <f t="shared" si="5"/>
        <v>75</v>
      </c>
      <c r="O64" s="64">
        <f t="shared" si="5"/>
        <v>255</v>
      </c>
      <c r="P64" s="64">
        <f t="shared" si="5"/>
        <v>75</v>
      </c>
      <c r="Q64" s="64">
        <f t="shared" si="5"/>
        <v>0</v>
      </c>
      <c r="R64" s="64">
        <f t="shared" si="5"/>
        <v>0</v>
      </c>
      <c r="S64" s="64">
        <f t="shared" si="5"/>
        <v>0</v>
      </c>
      <c r="T64" s="64">
        <f t="shared" si="5"/>
        <v>0</v>
      </c>
      <c r="U64" s="64">
        <f t="shared" si="5"/>
        <v>0</v>
      </c>
      <c r="V64" s="64">
        <f t="shared" si="5"/>
        <v>180</v>
      </c>
      <c r="W64" s="64">
        <f t="shared" si="5"/>
        <v>0</v>
      </c>
      <c r="X64" s="37"/>
    </row>
    <row r="65" spans="1:24" ht="13.2" customHeight="1" x14ac:dyDescent="0.25">
      <c r="A65" s="366" t="s">
        <v>182</v>
      </c>
      <c r="B65" s="367"/>
      <c r="C65" s="367"/>
      <c r="D65" s="367"/>
      <c r="E65" s="367"/>
      <c r="F65" s="367"/>
      <c r="G65" s="367"/>
      <c r="H65" s="367"/>
      <c r="I65" s="367"/>
      <c r="J65" s="367"/>
      <c r="K65" s="367"/>
      <c r="L65" s="367"/>
      <c r="M65" s="367"/>
      <c r="N65" s="367"/>
      <c r="O65" s="367"/>
      <c r="P65" s="367"/>
      <c r="Q65" s="367"/>
      <c r="R65" s="367"/>
      <c r="S65" s="367"/>
      <c r="T65" s="367"/>
      <c r="U65" s="367"/>
      <c r="V65" s="367"/>
      <c r="W65" s="368"/>
      <c r="X65" s="36"/>
    </row>
    <row r="66" spans="1:24" s="41" customFormat="1" ht="13.8" customHeight="1" x14ac:dyDescent="0.25">
      <c r="A66" s="65" t="s">
        <v>246</v>
      </c>
      <c r="B66" s="357" t="s">
        <v>202</v>
      </c>
      <c r="C66" s="358"/>
      <c r="D66" s="358"/>
      <c r="E66" s="358"/>
      <c r="F66" s="359"/>
      <c r="G66" s="57" t="s">
        <v>263</v>
      </c>
      <c r="H66" s="114"/>
      <c r="I66" s="114">
        <v>3</v>
      </c>
      <c r="J66" s="54">
        <f>K66/15</f>
        <v>10</v>
      </c>
      <c r="K66" s="54">
        <f>SUM(L66:N66)</f>
        <v>150</v>
      </c>
      <c r="L66" s="103"/>
      <c r="M66" s="114"/>
      <c r="N66" s="114">
        <v>150</v>
      </c>
      <c r="O66" s="54">
        <f>K66</f>
        <v>150</v>
      </c>
      <c r="P66" s="115"/>
      <c r="Q66" s="115"/>
      <c r="R66" s="115">
        <v>150</v>
      </c>
      <c r="S66" s="114"/>
      <c r="T66" s="115"/>
      <c r="U66" s="115"/>
      <c r="V66" s="115"/>
      <c r="W66" s="114"/>
    </row>
    <row r="67" spans="1:24" s="41" customFormat="1" ht="13.8" customHeight="1" x14ac:dyDescent="0.25">
      <c r="A67" s="65" t="s">
        <v>247</v>
      </c>
      <c r="B67" s="357" t="s">
        <v>203</v>
      </c>
      <c r="C67" s="358"/>
      <c r="D67" s="358"/>
      <c r="E67" s="358"/>
      <c r="F67" s="359"/>
      <c r="G67" s="57" t="s">
        <v>263</v>
      </c>
      <c r="H67" s="114">
        <v>3</v>
      </c>
      <c r="I67" s="114"/>
      <c r="J67" s="54">
        <f t="shared" ref="J67:J77" si="6">K67/15</f>
        <v>5</v>
      </c>
      <c r="K67" s="54">
        <f t="shared" ref="K67:K77" si="7">SUM(L67:N67)</f>
        <v>75</v>
      </c>
      <c r="L67" s="103">
        <v>30</v>
      </c>
      <c r="M67" s="114">
        <v>15</v>
      </c>
      <c r="N67" s="114">
        <v>30</v>
      </c>
      <c r="O67" s="54">
        <f t="shared" ref="O67:O77" si="8">K67</f>
        <v>75</v>
      </c>
      <c r="P67" s="115"/>
      <c r="Q67" s="115"/>
      <c r="R67" s="115">
        <v>75</v>
      </c>
      <c r="S67" s="114"/>
      <c r="T67" s="115"/>
      <c r="U67" s="115"/>
      <c r="V67" s="115"/>
      <c r="W67" s="114"/>
    </row>
    <row r="68" spans="1:24" ht="13.8" customHeight="1" x14ac:dyDescent="0.25">
      <c r="A68" s="65" t="s">
        <v>248</v>
      </c>
      <c r="B68" s="357" t="s">
        <v>208</v>
      </c>
      <c r="C68" s="358"/>
      <c r="D68" s="358"/>
      <c r="E68" s="358"/>
      <c r="F68" s="359"/>
      <c r="G68" s="57" t="s">
        <v>263</v>
      </c>
      <c r="H68" s="103">
        <v>3</v>
      </c>
      <c r="I68" s="103"/>
      <c r="J68" s="54">
        <f t="shared" si="6"/>
        <v>5</v>
      </c>
      <c r="K68" s="54">
        <f t="shared" si="7"/>
        <v>75</v>
      </c>
      <c r="L68" s="103">
        <v>30</v>
      </c>
      <c r="M68" s="103">
        <v>45</v>
      </c>
      <c r="N68" s="103"/>
      <c r="O68" s="54">
        <f t="shared" si="8"/>
        <v>75</v>
      </c>
      <c r="P68" s="106"/>
      <c r="Q68" s="106"/>
      <c r="R68" s="106">
        <v>75</v>
      </c>
      <c r="S68" s="103"/>
      <c r="T68" s="106"/>
      <c r="U68" s="106"/>
      <c r="V68" s="106"/>
      <c r="W68" s="103"/>
    </row>
    <row r="69" spans="1:24" ht="12.75" customHeight="1" x14ac:dyDescent="0.25">
      <c r="A69" s="65" t="s">
        <v>249</v>
      </c>
      <c r="B69" s="357" t="s">
        <v>80</v>
      </c>
      <c r="C69" s="358"/>
      <c r="D69" s="358"/>
      <c r="E69" s="358"/>
      <c r="F69" s="359"/>
      <c r="G69" s="57" t="s">
        <v>263</v>
      </c>
      <c r="H69" s="103">
        <v>3</v>
      </c>
      <c r="I69" s="103"/>
      <c r="J69" s="54">
        <f t="shared" si="6"/>
        <v>5</v>
      </c>
      <c r="K69" s="54">
        <f t="shared" si="7"/>
        <v>75</v>
      </c>
      <c r="L69" s="103">
        <v>30</v>
      </c>
      <c r="M69" s="103">
        <v>15</v>
      </c>
      <c r="N69" s="103">
        <v>30</v>
      </c>
      <c r="O69" s="54">
        <f t="shared" si="8"/>
        <v>75</v>
      </c>
      <c r="P69" s="106"/>
      <c r="Q69" s="106"/>
      <c r="R69" s="106">
        <v>75</v>
      </c>
      <c r="S69" s="106"/>
      <c r="T69" s="106"/>
      <c r="U69" s="106"/>
      <c r="V69" s="106"/>
      <c r="W69" s="103"/>
    </row>
    <row r="70" spans="1:24" ht="13.8" x14ac:dyDescent="0.25">
      <c r="A70" s="65" t="s">
        <v>406</v>
      </c>
      <c r="B70" s="363" t="s">
        <v>79</v>
      </c>
      <c r="C70" s="369"/>
      <c r="D70" s="369"/>
      <c r="E70" s="369"/>
      <c r="F70" s="370"/>
      <c r="G70" s="57" t="s">
        <v>263</v>
      </c>
      <c r="H70" s="103">
        <v>5</v>
      </c>
      <c r="I70" s="103"/>
      <c r="J70" s="54">
        <f t="shared" si="6"/>
        <v>5</v>
      </c>
      <c r="K70" s="54">
        <f t="shared" si="7"/>
        <v>75</v>
      </c>
      <c r="L70" s="103">
        <v>45</v>
      </c>
      <c r="M70" s="103">
        <v>30</v>
      </c>
      <c r="N70" s="103"/>
      <c r="O70" s="54">
        <f t="shared" si="8"/>
        <v>75</v>
      </c>
      <c r="P70" s="106"/>
      <c r="Q70" s="106"/>
      <c r="R70" s="106"/>
      <c r="S70" s="106"/>
      <c r="T70" s="106">
        <v>75</v>
      </c>
      <c r="U70" s="106"/>
      <c r="V70" s="106"/>
      <c r="W70" s="103"/>
    </row>
    <row r="71" spans="1:24" s="41" customFormat="1" ht="12.75" customHeight="1" x14ac:dyDescent="0.25">
      <c r="A71" s="65" t="s">
        <v>250</v>
      </c>
      <c r="B71" s="363" t="s">
        <v>262</v>
      </c>
      <c r="C71" s="369"/>
      <c r="D71" s="369"/>
      <c r="E71" s="369"/>
      <c r="F71" s="370"/>
      <c r="G71" s="57" t="s">
        <v>263</v>
      </c>
      <c r="H71" s="103"/>
      <c r="I71" s="103">
        <v>5</v>
      </c>
      <c r="J71" s="54">
        <f t="shared" si="6"/>
        <v>10</v>
      </c>
      <c r="K71" s="54">
        <f t="shared" si="7"/>
        <v>150</v>
      </c>
      <c r="L71" s="103"/>
      <c r="M71" s="103"/>
      <c r="N71" s="103">
        <v>150</v>
      </c>
      <c r="O71" s="54">
        <f t="shared" si="8"/>
        <v>150</v>
      </c>
      <c r="P71" s="106"/>
      <c r="Q71" s="106"/>
      <c r="R71" s="106"/>
      <c r="S71" s="106"/>
      <c r="T71" s="106">
        <v>150</v>
      </c>
      <c r="U71" s="106"/>
      <c r="V71" s="106"/>
      <c r="W71" s="103"/>
    </row>
    <row r="72" spans="1:24" ht="13.8" customHeight="1" x14ac:dyDescent="0.25">
      <c r="A72" s="65" t="s">
        <v>251</v>
      </c>
      <c r="B72" s="357" t="s">
        <v>81</v>
      </c>
      <c r="C72" s="358"/>
      <c r="D72" s="358"/>
      <c r="E72" s="358"/>
      <c r="F72" s="359"/>
      <c r="G72" s="57" t="s">
        <v>263</v>
      </c>
      <c r="H72" s="103">
        <v>5</v>
      </c>
      <c r="I72" s="103"/>
      <c r="J72" s="54">
        <f t="shared" si="6"/>
        <v>5</v>
      </c>
      <c r="K72" s="54">
        <f t="shared" si="7"/>
        <v>75</v>
      </c>
      <c r="L72" s="103">
        <v>30</v>
      </c>
      <c r="M72" s="103">
        <v>15</v>
      </c>
      <c r="N72" s="103">
        <v>30</v>
      </c>
      <c r="O72" s="54">
        <f t="shared" si="8"/>
        <v>75</v>
      </c>
      <c r="P72" s="106"/>
      <c r="Q72" s="106"/>
      <c r="R72" s="106"/>
      <c r="S72" s="106"/>
      <c r="T72" s="106">
        <v>75</v>
      </c>
      <c r="U72" s="106"/>
      <c r="V72" s="106"/>
      <c r="W72" s="103"/>
    </row>
    <row r="73" spans="1:24" s="41" customFormat="1" ht="13.8" x14ac:dyDescent="0.25">
      <c r="A73" s="65" t="s">
        <v>252</v>
      </c>
      <c r="B73" s="363" t="s">
        <v>216</v>
      </c>
      <c r="C73" s="369"/>
      <c r="D73" s="369"/>
      <c r="E73" s="369"/>
      <c r="F73" s="370"/>
      <c r="G73" s="57" t="s">
        <v>263</v>
      </c>
      <c r="H73" s="103">
        <v>5</v>
      </c>
      <c r="I73" s="103"/>
      <c r="J73" s="54">
        <f t="shared" si="6"/>
        <v>5</v>
      </c>
      <c r="K73" s="54">
        <f t="shared" si="7"/>
        <v>75</v>
      </c>
      <c r="L73" s="103">
        <v>30</v>
      </c>
      <c r="M73" s="103">
        <v>15</v>
      </c>
      <c r="N73" s="103">
        <v>30</v>
      </c>
      <c r="O73" s="54">
        <f t="shared" si="8"/>
        <v>75</v>
      </c>
      <c r="P73" s="106"/>
      <c r="Q73" s="106"/>
      <c r="R73" s="106"/>
      <c r="S73" s="106"/>
      <c r="T73" s="106">
        <v>75</v>
      </c>
      <c r="U73" s="106"/>
      <c r="V73" s="106"/>
      <c r="W73" s="103"/>
    </row>
    <row r="74" spans="1:24" s="41" customFormat="1" ht="13.8" customHeight="1" x14ac:dyDescent="0.25">
      <c r="A74" s="65" t="s">
        <v>244</v>
      </c>
      <c r="B74" s="357" t="s">
        <v>211</v>
      </c>
      <c r="C74" s="358"/>
      <c r="D74" s="358"/>
      <c r="E74" s="358"/>
      <c r="F74" s="359"/>
      <c r="G74" s="57" t="s">
        <v>263</v>
      </c>
      <c r="H74" s="103"/>
      <c r="I74" s="103">
        <v>6</v>
      </c>
      <c r="J74" s="54">
        <f t="shared" si="6"/>
        <v>10</v>
      </c>
      <c r="K74" s="54">
        <f t="shared" si="7"/>
        <v>150</v>
      </c>
      <c r="L74" s="103"/>
      <c r="M74" s="103"/>
      <c r="N74" s="103">
        <v>150</v>
      </c>
      <c r="O74" s="54">
        <f t="shared" si="8"/>
        <v>150</v>
      </c>
      <c r="P74" s="103"/>
      <c r="Q74" s="103"/>
      <c r="R74" s="103"/>
      <c r="S74" s="103"/>
      <c r="T74" s="103"/>
      <c r="U74" s="103">
        <v>150</v>
      </c>
      <c r="V74" s="103"/>
      <c r="W74" s="103"/>
    </row>
    <row r="75" spans="1:24" s="41" customFormat="1" ht="13.8" customHeight="1" x14ac:dyDescent="0.25">
      <c r="A75" s="65" t="s">
        <v>245</v>
      </c>
      <c r="B75" s="363" t="s">
        <v>210</v>
      </c>
      <c r="C75" s="364"/>
      <c r="D75" s="364"/>
      <c r="E75" s="364"/>
      <c r="F75" s="365"/>
      <c r="G75" s="57" t="s">
        <v>263</v>
      </c>
      <c r="H75" s="114">
        <v>6</v>
      </c>
      <c r="I75" s="114"/>
      <c r="J75" s="54">
        <f t="shared" si="6"/>
        <v>5</v>
      </c>
      <c r="K75" s="54">
        <f t="shared" si="7"/>
        <v>75</v>
      </c>
      <c r="L75" s="103">
        <v>30</v>
      </c>
      <c r="M75" s="114">
        <v>15</v>
      </c>
      <c r="N75" s="114">
        <v>30</v>
      </c>
      <c r="O75" s="54">
        <f t="shared" si="8"/>
        <v>75</v>
      </c>
      <c r="P75" s="114"/>
      <c r="Q75" s="114"/>
      <c r="R75" s="114"/>
      <c r="S75" s="114"/>
      <c r="T75" s="114"/>
      <c r="U75" s="114">
        <v>75</v>
      </c>
      <c r="V75" s="114"/>
      <c r="W75" s="114"/>
    </row>
    <row r="76" spans="1:24" s="41" customFormat="1" ht="13.8" customHeight="1" x14ac:dyDescent="0.25">
      <c r="A76" s="65" t="s">
        <v>277</v>
      </c>
      <c r="B76" s="363" t="s">
        <v>87</v>
      </c>
      <c r="C76" s="364"/>
      <c r="D76" s="364"/>
      <c r="E76" s="364"/>
      <c r="F76" s="365"/>
      <c r="G76" s="57" t="s">
        <v>263</v>
      </c>
      <c r="H76" s="114"/>
      <c r="I76" s="114">
        <v>7</v>
      </c>
      <c r="J76" s="54">
        <f t="shared" si="6"/>
        <v>8</v>
      </c>
      <c r="K76" s="54">
        <f t="shared" si="7"/>
        <v>120</v>
      </c>
      <c r="L76" s="103"/>
      <c r="M76" s="114"/>
      <c r="N76" s="114">
        <v>120</v>
      </c>
      <c r="O76" s="54">
        <f t="shared" si="8"/>
        <v>120</v>
      </c>
      <c r="P76" s="115"/>
      <c r="Q76" s="115"/>
      <c r="R76" s="115"/>
      <c r="S76" s="115"/>
      <c r="T76" s="115"/>
      <c r="U76" s="115"/>
      <c r="V76" s="115">
        <v>120</v>
      </c>
      <c r="W76" s="114"/>
    </row>
    <row r="77" spans="1:24" s="41" customFormat="1" ht="12.75" customHeight="1" x14ac:dyDescent="0.25">
      <c r="A77" s="65" t="s">
        <v>253</v>
      </c>
      <c r="B77" s="357" t="s">
        <v>89</v>
      </c>
      <c r="C77" s="358"/>
      <c r="D77" s="358"/>
      <c r="E77" s="358"/>
      <c r="F77" s="359"/>
      <c r="G77" s="57" t="s">
        <v>263</v>
      </c>
      <c r="H77" s="103">
        <v>7</v>
      </c>
      <c r="I77" s="103"/>
      <c r="J77" s="54">
        <f t="shared" si="6"/>
        <v>5</v>
      </c>
      <c r="K77" s="54">
        <f t="shared" si="7"/>
        <v>75</v>
      </c>
      <c r="L77" s="103">
        <v>30</v>
      </c>
      <c r="M77" s="103">
        <v>15</v>
      </c>
      <c r="N77" s="103">
        <v>30</v>
      </c>
      <c r="O77" s="54">
        <f t="shared" si="8"/>
        <v>75</v>
      </c>
      <c r="P77" s="106"/>
      <c r="Q77" s="106"/>
      <c r="R77" s="106"/>
      <c r="S77" s="106"/>
      <c r="T77" s="106"/>
      <c r="U77" s="106"/>
      <c r="V77" s="106">
        <v>75</v>
      </c>
      <c r="W77" s="103"/>
    </row>
    <row r="78" spans="1:24" s="41" customFormat="1" ht="12.6" customHeight="1" x14ac:dyDescent="0.25">
      <c r="A78" s="372" t="s">
        <v>185</v>
      </c>
      <c r="B78" s="373"/>
      <c r="C78" s="373"/>
      <c r="D78" s="373"/>
      <c r="E78" s="373"/>
      <c r="F78" s="373"/>
      <c r="G78" s="374"/>
      <c r="H78" s="60">
        <f>COUNTA(H66:H77)</f>
        <v>8</v>
      </c>
      <c r="I78" s="60">
        <f>COUNTA(I65:I77)</f>
        <v>4</v>
      </c>
      <c r="J78" s="60">
        <f>SUM(J66:J77)</f>
        <v>78</v>
      </c>
      <c r="K78" s="60">
        <f t="shared" ref="K78:R78" si="9">SUM(K66:K77)</f>
        <v>1170</v>
      </c>
      <c r="L78" s="60">
        <f t="shared" si="9"/>
        <v>255</v>
      </c>
      <c r="M78" s="60">
        <f t="shared" si="9"/>
        <v>165</v>
      </c>
      <c r="N78" s="60">
        <f t="shared" si="9"/>
        <v>750</v>
      </c>
      <c r="O78" s="60">
        <f t="shared" si="9"/>
        <v>1170</v>
      </c>
      <c r="P78" s="60">
        <f t="shared" si="9"/>
        <v>0</v>
      </c>
      <c r="Q78" s="60">
        <f t="shared" si="9"/>
        <v>0</v>
      </c>
      <c r="R78" s="60">
        <f t="shared" si="9"/>
        <v>375</v>
      </c>
      <c r="S78" s="60">
        <f>SUM(S66:S77)</f>
        <v>0</v>
      </c>
      <c r="T78" s="60">
        <f>SUM(T66:T77)</f>
        <v>375</v>
      </c>
      <c r="U78" s="60">
        <f>SUM(U66:U77)</f>
        <v>225</v>
      </c>
      <c r="V78" s="60">
        <f>SUM(V66:V77)</f>
        <v>195</v>
      </c>
      <c r="W78" s="60">
        <f>SUM(W66:W77)</f>
        <v>0</v>
      </c>
    </row>
    <row r="79" spans="1:24" ht="15" customHeight="1" x14ac:dyDescent="0.25">
      <c r="A79" s="366" t="s">
        <v>183</v>
      </c>
      <c r="B79" s="367"/>
      <c r="C79" s="367"/>
      <c r="D79" s="367"/>
      <c r="E79" s="367"/>
      <c r="F79" s="367"/>
      <c r="G79" s="367"/>
      <c r="H79" s="367"/>
      <c r="I79" s="367"/>
      <c r="J79" s="367"/>
      <c r="K79" s="367"/>
      <c r="L79" s="367"/>
      <c r="M79" s="367"/>
      <c r="N79" s="367"/>
      <c r="O79" s="367"/>
      <c r="P79" s="367"/>
      <c r="Q79" s="367"/>
      <c r="R79" s="367"/>
      <c r="S79" s="367"/>
      <c r="T79" s="367"/>
      <c r="U79" s="367"/>
      <c r="V79" s="367"/>
      <c r="W79" s="368"/>
      <c r="X79" s="38"/>
    </row>
    <row r="80" spans="1:24" ht="27.6" x14ac:dyDescent="0.25">
      <c r="A80" s="99" t="s">
        <v>265</v>
      </c>
      <c r="B80" s="363" t="s">
        <v>206</v>
      </c>
      <c r="C80" s="364"/>
      <c r="D80" s="364"/>
      <c r="E80" s="364"/>
      <c r="F80" s="365"/>
      <c r="G80" s="57" t="s">
        <v>263</v>
      </c>
      <c r="H80" s="103">
        <v>3</v>
      </c>
      <c r="I80" s="52"/>
      <c r="J80" s="54">
        <f t="shared" ref="J80:J87" si="10">K80/15</f>
        <v>5</v>
      </c>
      <c r="K80" s="59">
        <v>75</v>
      </c>
      <c r="L80" s="103">
        <v>30</v>
      </c>
      <c r="M80" s="103">
        <v>30</v>
      </c>
      <c r="N80" s="103">
        <v>15</v>
      </c>
      <c r="O80" s="59">
        <v>75</v>
      </c>
      <c r="P80" s="55"/>
      <c r="Q80" s="55"/>
      <c r="R80" s="55">
        <v>75</v>
      </c>
      <c r="S80" s="55"/>
      <c r="T80" s="55"/>
      <c r="U80" s="55"/>
      <c r="V80" s="55"/>
      <c r="W80" s="56"/>
    </row>
    <row r="81" spans="1:23" s="41" customFormat="1" ht="27.6" x14ac:dyDescent="0.25">
      <c r="A81" s="99" t="s">
        <v>266</v>
      </c>
      <c r="B81" s="408" t="s">
        <v>218</v>
      </c>
      <c r="C81" s="409"/>
      <c r="D81" s="409"/>
      <c r="E81" s="409"/>
      <c r="F81" s="410"/>
      <c r="G81" s="57" t="s">
        <v>263</v>
      </c>
      <c r="H81" s="103">
        <v>4</v>
      </c>
      <c r="I81" s="52"/>
      <c r="J81" s="54">
        <f t="shared" si="10"/>
        <v>5</v>
      </c>
      <c r="K81" s="59">
        <v>75</v>
      </c>
      <c r="L81" s="103">
        <v>30</v>
      </c>
      <c r="M81" s="103">
        <v>30</v>
      </c>
      <c r="N81" s="103">
        <v>15</v>
      </c>
      <c r="O81" s="66">
        <v>75</v>
      </c>
      <c r="P81" s="55"/>
      <c r="Q81" s="55"/>
      <c r="R81" s="55"/>
      <c r="S81" s="55">
        <v>75</v>
      </c>
      <c r="T81" s="55"/>
      <c r="U81" s="55"/>
      <c r="V81" s="55"/>
      <c r="W81" s="56"/>
    </row>
    <row r="82" spans="1:23" ht="27.6" x14ac:dyDescent="0.25">
      <c r="A82" s="100" t="s">
        <v>267</v>
      </c>
      <c r="B82" s="363" t="s">
        <v>215</v>
      </c>
      <c r="C82" s="369"/>
      <c r="D82" s="369"/>
      <c r="E82" s="369"/>
      <c r="F82" s="370"/>
      <c r="G82" s="57" t="s">
        <v>263</v>
      </c>
      <c r="H82" s="103">
        <v>5</v>
      </c>
      <c r="I82" s="52"/>
      <c r="J82" s="54">
        <f t="shared" si="10"/>
        <v>5</v>
      </c>
      <c r="K82" s="59">
        <v>75</v>
      </c>
      <c r="L82" s="103">
        <v>30</v>
      </c>
      <c r="M82" s="103">
        <v>30</v>
      </c>
      <c r="N82" s="103">
        <v>15</v>
      </c>
      <c r="O82" s="59">
        <v>75</v>
      </c>
      <c r="P82" s="55"/>
      <c r="Q82" s="55"/>
      <c r="R82" s="55"/>
      <c r="S82" s="55"/>
      <c r="T82" s="55">
        <v>75</v>
      </c>
      <c r="U82" s="55"/>
      <c r="V82" s="55"/>
      <c r="W82" s="56"/>
    </row>
    <row r="83" spans="1:23" ht="27.6" x14ac:dyDescent="0.25">
      <c r="A83" s="100" t="s">
        <v>268</v>
      </c>
      <c r="B83" s="363" t="s">
        <v>219</v>
      </c>
      <c r="C83" s="369"/>
      <c r="D83" s="369"/>
      <c r="E83" s="369"/>
      <c r="F83" s="370"/>
      <c r="G83" s="57" t="s">
        <v>263</v>
      </c>
      <c r="H83" s="103">
        <v>6</v>
      </c>
      <c r="I83" s="52"/>
      <c r="J83" s="54">
        <f t="shared" si="10"/>
        <v>5</v>
      </c>
      <c r="K83" s="59">
        <v>75</v>
      </c>
      <c r="L83" s="103">
        <v>30</v>
      </c>
      <c r="M83" s="103">
        <v>15</v>
      </c>
      <c r="N83" s="103">
        <v>30</v>
      </c>
      <c r="O83" s="59">
        <v>75</v>
      </c>
      <c r="P83" s="55"/>
      <c r="Q83" s="55"/>
      <c r="R83" s="55"/>
      <c r="S83" s="55"/>
      <c r="T83" s="55"/>
      <c r="U83" s="55">
        <v>75</v>
      </c>
      <c r="V83" s="55"/>
      <c r="W83" s="56"/>
    </row>
    <row r="84" spans="1:23" ht="27.6" x14ac:dyDescent="0.25">
      <c r="A84" s="99" t="s">
        <v>269</v>
      </c>
      <c r="B84" s="363" t="s">
        <v>243</v>
      </c>
      <c r="C84" s="364"/>
      <c r="D84" s="364"/>
      <c r="E84" s="364"/>
      <c r="F84" s="365"/>
      <c r="G84" s="57" t="s">
        <v>263</v>
      </c>
      <c r="H84" s="103">
        <v>6</v>
      </c>
      <c r="I84" s="52"/>
      <c r="J84" s="54">
        <f t="shared" si="10"/>
        <v>5</v>
      </c>
      <c r="K84" s="59">
        <v>75</v>
      </c>
      <c r="L84" s="103">
        <v>30</v>
      </c>
      <c r="M84" s="103">
        <v>15</v>
      </c>
      <c r="N84" s="103">
        <v>30</v>
      </c>
      <c r="O84" s="59">
        <v>75</v>
      </c>
      <c r="P84" s="55"/>
      <c r="Q84" s="55"/>
      <c r="R84" s="55"/>
      <c r="S84" s="55"/>
      <c r="T84" s="55"/>
      <c r="U84" s="55">
        <v>75</v>
      </c>
      <c r="V84" s="55"/>
      <c r="W84" s="56"/>
    </row>
    <row r="85" spans="1:23" ht="27.6" x14ac:dyDescent="0.25">
      <c r="A85" s="99" t="s">
        <v>270</v>
      </c>
      <c r="B85" s="357" t="s">
        <v>192</v>
      </c>
      <c r="C85" s="358"/>
      <c r="D85" s="358"/>
      <c r="E85" s="358"/>
      <c r="F85" s="359"/>
      <c r="G85" s="57" t="s">
        <v>263</v>
      </c>
      <c r="H85" s="103">
        <v>7</v>
      </c>
      <c r="I85" s="52"/>
      <c r="J85" s="54">
        <f t="shared" si="10"/>
        <v>5</v>
      </c>
      <c r="K85" s="54">
        <v>75</v>
      </c>
      <c r="L85" s="103">
        <v>30</v>
      </c>
      <c r="M85" s="103">
        <v>30</v>
      </c>
      <c r="N85" s="103">
        <v>15</v>
      </c>
      <c r="O85" s="54">
        <v>75</v>
      </c>
      <c r="P85" s="55"/>
      <c r="Q85" s="55"/>
      <c r="R85" s="55"/>
      <c r="S85" s="55"/>
      <c r="T85" s="55"/>
      <c r="U85" s="67"/>
      <c r="V85" s="55">
        <v>75</v>
      </c>
      <c r="W85" s="56"/>
    </row>
    <row r="86" spans="1:23" ht="27.6" x14ac:dyDescent="0.25">
      <c r="A86" s="100" t="s">
        <v>271</v>
      </c>
      <c r="B86" s="357" t="s">
        <v>254</v>
      </c>
      <c r="C86" s="358"/>
      <c r="D86" s="358"/>
      <c r="E86" s="358"/>
      <c r="F86" s="359"/>
      <c r="G86" s="57" t="s">
        <v>263</v>
      </c>
      <c r="H86" s="114">
        <v>8</v>
      </c>
      <c r="I86" s="68"/>
      <c r="J86" s="54">
        <f t="shared" si="10"/>
        <v>5</v>
      </c>
      <c r="K86" s="54">
        <v>75</v>
      </c>
      <c r="L86" s="114">
        <v>30</v>
      </c>
      <c r="M86" s="114">
        <v>45</v>
      </c>
      <c r="N86" s="114"/>
      <c r="O86" s="54">
        <v>75</v>
      </c>
      <c r="P86" s="69"/>
      <c r="Q86" s="69"/>
      <c r="R86" s="69"/>
      <c r="S86" s="68"/>
      <c r="T86" s="69"/>
      <c r="U86" s="69"/>
      <c r="V86" s="69"/>
      <c r="W86" s="69">
        <v>75</v>
      </c>
    </row>
    <row r="87" spans="1:23" ht="27.6" x14ac:dyDescent="0.25">
      <c r="A87" s="100" t="s">
        <v>272</v>
      </c>
      <c r="B87" s="357" t="s">
        <v>322</v>
      </c>
      <c r="C87" s="358"/>
      <c r="D87" s="358"/>
      <c r="E87" s="358"/>
      <c r="F87" s="359"/>
      <c r="G87" s="57" t="s">
        <v>263</v>
      </c>
      <c r="H87" s="114">
        <v>8</v>
      </c>
      <c r="I87" s="68"/>
      <c r="J87" s="54">
        <f t="shared" si="10"/>
        <v>5</v>
      </c>
      <c r="K87" s="54">
        <v>75</v>
      </c>
      <c r="L87" s="114">
        <v>30</v>
      </c>
      <c r="M87" s="114">
        <v>45</v>
      </c>
      <c r="N87" s="114"/>
      <c r="O87" s="101">
        <v>75</v>
      </c>
      <c r="P87" s="68"/>
      <c r="Q87" s="68"/>
      <c r="R87" s="68"/>
      <c r="S87" s="68"/>
      <c r="T87" s="68"/>
      <c r="U87" s="68"/>
      <c r="V87" s="68"/>
      <c r="W87" s="68">
        <v>75</v>
      </c>
    </row>
    <row r="88" spans="1:23" s="41" customFormat="1" ht="15" customHeight="1" x14ac:dyDescent="0.25">
      <c r="A88" s="372" t="s">
        <v>184</v>
      </c>
      <c r="B88" s="373"/>
      <c r="C88" s="373"/>
      <c r="D88" s="373"/>
      <c r="E88" s="373"/>
      <c r="F88" s="373"/>
      <c r="G88" s="374"/>
      <c r="H88" s="60">
        <f>COUNTA(H80:H87)</f>
        <v>8</v>
      </c>
      <c r="I88" s="60">
        <f>COUNTA(I81:I87)</f>
        <v>0</v>
      </c>
      <c r="J88" s="60">
        <f>SUM(J80:J87)</f>
        <v>40</v>
      </c>
      <c r="K88" s="60">
        <f t="shared" ref="K88:W88" si="11">SUM(K80:K87)</f>
        <v>600</v>
      </c>
      <c r="L88" s="60">
        <f t="shared" si="11"/>
        <v>240</v>
      </c>
      <c r="M88" s="60">
        <f t="shared" si="11"/>
        <v>240</v>
      </c>
      <c r="N88" s="60">
        <f t="shared" si="11"/>
        <v>120</v>
      </c>
      <c r="O88" s="60">
        <f t="shared" si="11"/>
        <v>600</v>
      </c>
      <c r="P88" s="60">
        <f t="shared" si="11"/>
        <v>0</v>
      </c>
      <c r="Q88" s="60">
        <f t="shared" si="11"/>
        <v>0</v>
      </c>
      <c r="R88" s="60">
        <f t="shared" si="11"/>
        <v>75</v>
      </c>
      <c r="S88" s="60">
        <f t="shared" si="11"/>
        <v>75</v>
      </c>
      <c r="T88" s="60">
        <f t="shared" si="11"/>
        <v>75</v>
      </c>
      <c r="U88" s="60">
        <f t="shared" si="11"/>
        <v>150</v>
      </c>
      <c r="V88" s="60">
        <f t="shared" si="11"/>
        <v>75</v>
      </c>
      <c r="W88" s="60">
        <f t="shared" si="11"/>
        <v>150</v>
      </c>
    </row>
    <row r="89" spans="1:23" s="42" customFormat="1" ht="15.75" customHeight="1" x14ac:dyDescent="0.25">
      <c r="A89" s="403" t="s">
        <v>163</v>
      </c>
      <c r="B89" s="404"/>
      <c r="C89" s="404"/>
      <c r="D89" s="404"/>
      <c r="E89" s="404"/>
      <c r="F89" s="404"/>
      <c r="G89" s="405"/>
      <c r="H89" s="70"/>
      <c r="I89" s="71"/>
      <c r="J89" s="70"/>
      <c r="K89" s="72">
        <f>K50+K59+K64+K78+K88</f>
        <v>3300</v>
      </c>
      <c r="L89" s="72">
        <f>L50+L59+L64+L78+L88</f>
        <v>1020</v>
      </c>
      <c r="M89" s="72">
        <f>M50+M59+M64+M78+M88</f>
        <v>840</v>
      </c>
      <c r="N89" s="72">
        <f>N50+N59+N64+N78+N88</f>
        <v>1440</v>
      </c>
      <c r="O89" s="72">
        <f>O50+O59+O64+O78+O88</f>
        <v>3300</v>
      </c>
      <c r="P89" s="72">
        <f t="shared" ref="P89:W89" si="12">P50+P59+P64+P78+P88</f>
        <v>450</v>
      </c>
      <c r="Q89" s="72">
        <f t="shared" si="12"/>
        <v>450</v>
      </c>
      <c r="R89" s="72">
        <f t="shared" si="12"/>
        <v>450</v>
      </c>
      <c r="S89" s="72">
        <f t="shared" si="12"/>
        <v>450</v>
      </c>
      <c r="T89" s="72">
        <f t="shared" si="12"/>
        <v>450</v>
      </c>
      <c r="U89" s="72">
        <f t="shared" si="12"/>
        <v>450</v>
      </c>
      <c r="V89" s="72">
        <f t="shared" si="12"/>
        <v>450</v>
      </c>
      <c r="W89" s="72">
        <f t="shared" si="12"/>
        <v>150</v>
      </c>
    </row>
    <row r="90" spans="1:23" s="42" customFormat="1" ht="13.5" customHeight="1" x14ac:dyDescent="0.25">
      <c r="A90" s="65" t="s">
        <v>273</v>
      </c>
      <c r="B90" s="407" t="s">
        <v>381</v>
      </c>
      <c r="C90" s="407"/>
      <c r="D90" s="407"/>
      <c r="E90" s="407"/>
      <c r="F90" s="407"/>
      <c r="G90" s="57" t="s">
        <v>263</v>
      </c>
      <c r="H90" s="73">
        <v>8</v>
      </c>
      <c r="I90" s="74"/>
      <c r="J90" s="73">
        <v>15</v>
      </c>
      <c r="K90" s="72"/>
      <c r="L90" s="72"/>
      <c r="M90" s="78"/>
      <c r="N90" s="75"/>
      <c r="O90" s="79">
        <v>450</v>
      </c>
      <c r="P90" s="76"/>
      <c r="Q90" s="76"/>
      <c r="R90" s="76"/>
      <c r="S90" s="76"/>
      <c r="T90" s="76"/>
      <c r="U90" s="76"/>
      <c r="V90" s="76"/>
      <c r="W90" s="72">
        <f>O90</f>
        <v>450</v>
      </c>
    </row>
    <row r="91" spans="1:23" s="42" customFormat="1" ht="13.8" x14ac:dyDescent="0.25">
      <c r="A91" s="65" t="s">
        <v>274</v>
      </c>
      <c r="B91" s="407" t="s">
        <v>191</v>
      </c>
      <c r="C91" s="407"/>
      <c r="D91" s="407"/>
      <c r="E91" s="407"/>
      <c r="F91" s="407"/>
      <c r="G91" s="57" t="s">
        <v>263</v>
      </c>
      <c r="H91" s="73">
        <v>8</v>
      </c>
      <c r="I91" s="74"/>
      <c r="J91" s="73">
        <v>4</v>
      </c>
      <c r="K91" s="72"/>
      <c r="L91" s="72"/>
      <c r="M91" s="75"/>
      <c r="N91" s="75"/>
      <c r="O91" s="75">
        <v>120</v>
      </c>
      <c r="P91" s="76"/>
      <c r="Q91" s="76"/>
      <c r="R91" s="76"/>
      <c r="S91" s="76"/>
      <c r="T91" s="77"/>
      <c r="U91" s="77"/>
      <c r="V91" s="77"/>
      <c r="W91" s="72">
        <f>O91</f>
        <v>120</v>
      </c>
    </row>
    <row r="92" spans="1:23" s="42" customFormat="1" ht="13.5" customHeight="1" x14ac:dyDescent="0.25">
      <c r="A92" s="65" t="s">
        <v>275</v>
      </c>
      <c r="B92" s="407" t="s">
        <v>120</v>
      </c>
      <c r="C92" s="407"/>
      <c r="D92" s="407"/>
      <c r="E92" s="407"/>
      <c r="F92" s="407"/>
      <c r="G92" s="57" t="s">
        <v>263</v>
      </c>
      <c r="H92" s="73">
        <v>8</v>
      </c>
      <c r="I92" s="74"/>
      <c r="J92" s="73">
        <v>1</v>
      </c>
      <c r="K92" s="72"/>
      <c r="L92" s="72"/>
      <c r="M92" s="75"/>
      <c r="N92" s="72"/>
      <c r="O92" s="75">
        <v>30</v>
      </c>
      <c r="P92" s="76"/>
      <c r="Q92" s="76"/>
      <c r="R92" s="76"/>
      <c r="S92" s="76"/>
      <c r="T92" s="76"/>
      <c r="U92" s="76"/>
      <c r="V92" s="76"/>
      <c r="W92" s="72">
        <f>O92</f>
        <v>30</v>
      </c>
    </row>
    <row r="93" spans="1:23" s="42" customFormat="1" ht="13.5" customHeight="1" x14ac:dyDescent="0.25">
      <c r="A93" s="403" t="s">
        <v>155</v>
      </c>
      <c r="B93" s="404"/>
      <c r="C93" s="404"/>
      <c r="D93" s="404"/>
      <c r="E93" s="404"/>
      <c r="F93" s="404"/>
      <c r="G93" s="405"/>
      <c r="H93" s="73"/>
      <c r="I93" s="74"/>
      <c r="J93" s="73"/>
      <c r="K93" s="72"/>
      <c r="L93" s="72"/>
      <c r="M93" s="72"/>
      <c r="N93" s="72"/>
      <c r="O93" s="76"/>
      <c r="P93" s="76">
        <f>P89/15</f>
        <v>30</v>
      </c>
      <c r="Q93" s="76">
        <f t="shared" ref="Q93:V93" si="13">Q89/15</f>
        <v>30</v>
      </c>
      <c r="R93" s="76">
        <f t="shared" si="13"/>
        <v>30</v>
      </c>
      <c r="S93" s="76">
        <f t="shared" si="13"/>
        <v>30</v>
      </c>
      <c r="T93" s="76">
        <f t="shared" si="13"/>
        <v>30</v>
      </c>
      <c r="U93" s="76">
        <f t="shared" si="13"/>
        <v>30</v>
      </c>
      <c r="V93" s="76">
        <f t="shared" si="13"/>
        <v>30</v>
      </c>
      <c r="W93" s="72"/>
    </row>
    <row r="94" spans="1:23" s="42" customFormat="1" ht="12.75" customHeight="1" x14ac:dyDescent="0.25">
      <c r="A94" s="403" t="s">
        <v>156</v>
      </c>
      <c r="B94" s="404"/>
      <c r="C94" s="404"/>
      <c r="D94" s="404"/>
      <c r="E94" s="404"/>
      <c r="F94" s="404"/>
      <c r="G94" s="405"/>
      <c r="H94" s="73">
        <f>SUM(P94:W94)</f>
        <v>36</v>
      </c>
      <c r="I94" s="74"/>
      <c r="J94" s="73"/>
      <c r="K94" s="72"/>
      <c r="L94" s="72"/>
      <c r="M94" s="72"/>
      <c r="N94" s="72"/>
      <c r="O94" s="76"/>
      <c r="P94" s="76">
        <v>6</v>
      </c>
      <c r="Q94" s="76">
        <v>5</v>
      </c>
      <c r="R94" s="76">
        <v>4</v>
      </c>
      <c r="S94" s="76">
        <v>4</v>
      </c>
      <c r="T94" s="76">
        <v>4</v>
      </c>
      <c r="U94" s="76">
        <v>4</v>
      </c>
      <c r="V94" s="76">
        <v>4</v>
      </c>
      <c r="W94" s="72">
        <v>5</v>
      </c>
    </row>
    <row r="95" spans="1:23" s="42" customFormat="1" ht="13.5" customHeight="1" x14ac:dyDescent="0.25">
      <c r="A95" s="403" t="s">
        <v>335</v>
      </c>
      <c r="B95" s="404"/>
      <c r="C95" s="404"/>
      <c r="D95" s="404"/>
      <c r="E95" s="404"/>
      <c r="F95" s="404"/>
      <c r="G95" s="405"/>
      <c r="H95" s="73">
        <v>7</v>
      </c>
      <c r="I95" s="74"/>
      <c r="J95" s="73"/>
      <c r="K95" s="72"/>
      <c r="L95" s="72"/>
      <c r="M95" s="72"/>
      <c r="N95" s="72"/>
      <c r="O95" s="76"/>
      <c r="P95" s="76">
        <v>1</v>
      </c>
      <c r="Q95" s="76">
        <v>1</v>
      </c>
      <c r="R95" s="76">
        <v>1</v>
      </c>
      <c r="S95" s="76">
        <v>1</v>
      </c>
      <c r="T95" s="76">
        <v>1</v>
      </c>
      <c r="U95" s="76">
        <v>1</v>
      </c>
      <c r="V95" s="76">
        <v>1</v>
      </c>
      <c r="W95" s="72"/>
    </row>
    <row r="96" spans="1:23" s="42" customFormat="1" ht="12.75" customHeight="1" x14ac:dyDescent="0.25">
      <c r="A96" s="403" t="s">
        <v>157</v>
      </c>
      <c r="B96" s="404"/>
      <c r="C96" s="404"/>
      <c r="D96" s="404"/>
      <c r="E96" s="404"/>
      <c r="F96" s="404"/>
      <c r="G96" s="405"/>
      <c r="H96" s="73"/>
      <c r="I96" s="74"/>
      <c r="J96" s="70">
        <f>SUM(J90:J92)+J78+J64+J59+J50+J88</f>
        <v>240</v>
      </c>
      <c r="K96" s="75">
        <v>3300</v>
      </c>
      <c r="L96" s="72">
        <f>L89</f>
        <v>1020</v>
      </c>
      <c r="M96" s="72">
        <f>M89</f>
        <v>840</v>
      </c>
      <c r="N96" s="72">
        <f>N89</f>
        <v>1440</v>
      </c>
      <c r="O96" s="77">
        <f>SUM(O89:O92)</f>
        <v>3900</v>
      </c>
      <c r="P96" s="77">
        <v>30</v>
      </c>
      <c r="Q96" s="77">
        <v>30</v>
      </c>
      <c r="R96" s="77">
        <v>30</v>
      </c>
      <c r="S96" s="77">
        <v>30</v>
      </c>
      <c r="T96" s="77">
        <v>30</v>
      </c>
      <c r="U96" s="77">
        <v>30</v>
      </c>
      <c r="V96" s="77">
        <v>30</v>
      </c>
      <c r="W96" s="75">
        <v>30</v>
      </c>
    </row>
    <row r="97" spans="1:23" s="42" customFormat="1" ht="12.75" customHeight="1" x14ac:dyDescent="0.25">
      <c r="A97" s="108"/>
      <c r="B97" s="108"/>
      <c r="C97" s="108"/>
      <c r="D97" s="108"/>
      <c r="E97" s="108"/>
      <c r="F97" s="108"/>
      <c r="G97" s="108"/>
      <c r="H97" s="109"/>
      <c r="I97" s="109"/>
      <c r="J97" s="110"/>
      <c r="K97" s="111"/>
      <c r="L97" s="112"/>
      <c r="M97" s="112"/>
      <c r="N97" s="112"/>
      <c r="O97" s="111"/>
      <c r="P97" s="111"/>
      <c r="Q97" s="111"/>
      <c r="R97" s="111"/>
      <c r="S97" s="111"/>
      <c r="T97" s="111"/>
      <c r="U97" s="111"/>
      <c r="V97" s="111"/>
      <c r="W97" s="111"/>
    </row>
    <row r="98" spans="1:23" ht="30" customHeight="1" x14ac:dyDescent="0.25">
      <c r="A98" s="406" t="s">
        <v>186</v>
      </c>
      <c r="B98" s="406"/>
      <c r="C98" s="406"/>
      <c r="D98" s="406"/>
      <c r="E98" s="406"/>
      <c r="F98" s="406"/>
      <c r="G98" s="406"/>
      <c r="H98" s="406"/>
      <c r="I98" s="406"/>
      <c r="J98" s="406"/>
      <c r="K98" s="406"/>
      <c r="L98" s="406"/>
      <c r="M98" s="406"/>
      <c r="N98" s="406"/>
      <c r="O98" s="406"/>
      <c r="P98" s="406"/>
      <c r="Q98" s="406"/>
      <c r="R98" s="406"/>
      <c r="S98" s="406"/>
      <c r="T98" s="406"/>
      <c r="U98" s="406"/>
      <c r="V98" s="406"/>
      <c r="W98" s="406"/>
    </row>
    <row r="99" spans="1:23" x14ac:dyDescent="0.25">
      <c r="A99" s="113"/>
      <c r="B99" s="113"/>
      <c r="C99" s="113"/>
      <c r="D99" s="113"/>
      <c r="E99" s="113"/>
      <c r="F99" s="113"/>
      <c r="G99" s="113"/>
      <c r="H99" s="113"/>
      <c r="I99" s="113"/>
      <c r="J99" s="113"/>
      <c r="K99" s="113"/>
      <c r="L99" s="113"/>
      <c r="M99" s="113"/>
      <c r="N99" s="113"/>
      <c r="O99" s="113"/>
      <c r="P99" s="113"/>
      <c r="Q99" s="113"/>
      <c r="R99" s="113"/>
      <c r="S99" s="113"/>
      <c r="T99" s="113"/>
      <c r="U99" s="113"/>
      <c r="V99" s="113"/>
      <c r="W99" s="113"/>
    </row>
    <row r="100" spans="1:23" ht="14.4" customHeight="1" x14ac:dyDescent="0.3">
      <c r="A100" s="4" t="s">
        <v>415</v>
      </c>
      <c r="B100"/>
      <c r="C100"/>
      <c r="D100"/>
      <c r="E100"/>
      <c r="F100"/>
      <c r="G100"/>
      <c r="H100"/>
    </row>
    <row r="101" spans="1:23" ht="13.8" x14ac:dyDescent="0.25">
      <c r="A101"/>
      <c r="B101"/>
      <c r="C101"/>
      <c r="D101"/>
      <c r="E101"/>
      <c r="F101"/>
      <c r="G101"/>
      <c r="H101"/>
    </row>
    <row r="102" spans="1:23" ht="13.8" x14ac:dyDescent="0.25">
      <c r="A102"/>
      <c r="B102"/>
      <c r="C102"/>
      <c r="D102"/>
      <c r="E102"/>
      <c r="F102"/>
      <c r="G102"/>
      <c r="H102"/>
    </row>
    <row r="103" spans="1:23" ht="15.6" x14ac:dyDescent="0.3">
      <c r="A103" s="4" t="s">
        <v>121</v>
      </c>
      <c r="B103" s="4"/>
      <c r="C103" s="33"/>
      <c r="D103" s="33"/>
      <c r="E103" s="33"/>
      <c r="F103" s="33"/>
      <c r="G103" s="4" t="s">
        <v>164</v>
      </c>
      <c r="H103" s="4"/>
    </row>
    <row r="104" spans="1:23" ht="26.4" customHeight="1" x14ac:dyDescent="0.3">
      <c r="A104" s="4" t="s">
        <v>412</v>
      </c>
      <c r="B104" s="4"/>
      <c r="C104" s="33"/>
      <c r="D104" s="33"/>
      <c r="E104" s="33"/>
      <c r="F104" s="33"/>
      <c r="G104" s="4" t="s">
        <v>414</v>
      </c>
      <c r="H104" s="4"/>
    </row>
    <row r="105" spans="1:23" ht="15.6" x14ac:dyDescent="0.3">
      <c r="A105" s="4"/>
      <c r="B105" s="4"/>
      <c r="C105" s="4"/>
      <c r="D105" s="4"/>
      <c r="E105" s="4"/>
      <c r="F105" s="4"/>
      <c r="G105" s="4"/>
      <c r="H105" s="4"/>
    </row>
  </sheetData>
  <mergeCells count="116">
    <mergeCell ref="B46:F46"/>
    <mergeCell ref="B47:F47"/>
    <mergeCell ref="R33:S33"/>
    <mergeCell ref="T33:U33"/>
    <mergeCell ref="V33:W33"/>
    <mergeCell ref="A35:W35"/>
    <mergeCell ref="B36:F36"/>
    <mergeCell ref="K33:N33"/>
    <mergeCell ref="O33:O34"/>
    <mergeCell ref="P33:Q33"/>
    <mergeCell ref="B39:F39"/>
    <mergeCell ref="A33:A34"/>
    <mergeCell ref="B33:F34"/>
    <mergeCell ref="G33:G34"/>
    <mergeCell ref="H33:I33"/>
    <mergeCell ref="J33:J34"/>
    <mergeCell ref="B38:F38"/>
    <mergeCell ref="B37:F37"/>
    <mergeCell ref="B45:F45"/>
    <mergeCell ref="B81:F81"/>
    <mergeCell ref="B82:F82"/>
    <mergeCell ref="B83:F83"/>
    <mergeCell ref="B84:F84"/>
    <mergeCell ref="B87:F87"/>
    <mergeCell ref="B40:F40"/>
    <mergeCell ref="B41:F41"/>
    <mergeCell ref="A78:G78"/>
    <mergeCell ref="A64:G64"/>
    <mergeCell ref="A59:G59"/>
    <mergeCell ref="A50:G50"/>
    <mergeCell ref="B54:F54"/>
    <mergeCell ref="B56:F56"/>
    <mergeCell ref="B57:F57"/>
    <mergeCell ref="B49:F49"/>
    <mergeCell ref="A51:W51"/>
    <mergeCell ref="B55:F55"/>
    <mergeCell ref="B62:F62"/>
    <mergeCell ref="B80:F80"/>
    <mergeCell ref="B76:F76"/>
    <mergeCell ref="A79:W79"/>
    <mergeCell ref="B42:F42"/>
    <mergeCell ref="B43:F43"/>
    <mergeCell ref="B44:F44"/>
    <mergeCell ref="A95:G95"/>
    <mergeCell ref="A96:G96"/>
    <mergeCell ref="A98:W98"/>
    <mergeCell ref="A93:G93"/>
    <mergeCell ref="A94:G94"/>
    <mergeCell ref="B91:F91"/>
    <mergeCell ref="B92:F92"/>
    <mergeCell ref="A89:G89"/>
    <mergeCell ref="B90:F90"/>
    <mergeCell ref="R28:T31"/>
    <mergeCell ref="U31:W31"/>
    <mergeCell ref="O27:Q27"/>
    <mergeCell ref="B27:E27"/>
    <mergeCell ref="B28:E28"/>
    <mergeCell ref="B29:E29"/>
    <mergeCell ref="B30:E30"/>
    <mergeCell ref="O29:Q29"/>
    <mergeCell ref="O30:Q30"/>
    <mergeCell ref="O31:Q31"/>
    <mergeCell ref="M26:N27"/>
    <mergeCell ref="M31:N31"/>
    <mergeCell ref="U28:W28"/>
    <mergeCell ref="U29:W29"/>
    <mergeCell ref="B31:E31"/>
    <mergeCell ref="G28:I28"/>
    <mergeCell ref="A88:G88"/>
    <mergeCell ref="B53:F53"/>
    <mergeCell ref="B58:F58"/>
    <mergeCell ref="A32:W32"/>
    <mergeCell ref="G26:L26"/>
    <mergeCell ref="U30:W30"/>
    <mergeCell ref="O28:Q28"/>
    <mergeCell ref="J29:L29"/>
    <mergeCell ref="J30:L30"/>
    <mergeCell ref="J31:L31"/>
    <mergeCell ref="J27:L27"/>
    <mergeCell ref="J28:L28"/>
    <mergeCell ref="M29:N29"/>
    <mergeCell ref="M30:N30"/>
    <mergeCell ref="A26:A27"/>
    <mergeCell ref="M28:N28"/>
    <mergeCell ref="B52:F52"/>
    <mergeCell ref="B70:F70"/>
    <mergeCell ref="B71:F71"/>
    <mergeCell ref="G29:I29"/>
    <mergeCell ref="G30:I30"/>
    <mergeCell ref="G31:I31"/>
    <mergeCell ref="U27:W27"/>
    <mergeCell ref="R27:T27"/>
    <mergeCell ref="A24:W24"/>
    <mergeCell ref="A11:W11"/>
    <mergeCell ref="A12:W12"/>
    <mergeCell ref="A1:W1"/>
    <mergeCell ref="A2:W2"/>
    <mergeCell ref="A3:W3"/>
    <mergeCell ref="B85:F85"/>
    <mergeCell ref="B86:F86"/>
    <mergeCell ref="B26:F26"/>
    <mergeCell ref="G27:I27"/>
    <mergeCell ref="B68:F68"/>
    <mergeCell ref="B69:F69"/>
    <mergeCell ref="B77:F77"/>
    <mergeCell ref="B74:F74"/>
    <mergeCell ref="B75:F75"/>
    <mergeCell ref="B66:F66"/>
    <mergeCell ref="B63:F63"/>
    <mergeCell ref="A65:W65"/>
    <mergeCell ref="A60:W60"/>
    <mergeCell ref="B61:F61"/>
    <mergeCell ref="B67:F67"/>
    <mergeCell ref="B72:F72"/>
    <mergeCell ref="B73:F73"/>
    <mergeCell ref="O26:W26"/>
  </mergeCells>
  <phoneticPr fontId="61" type="noConversion"/>
  <pageMargins left="0.39370078740157483" right="0.39370078740157483" top="0.39370078740157483" bottom="0.59055118110236227" header="0.39370078740157483" footer="0.39370078740157483"/>
  <pageSetup paperSize="9" scale="97" fitToHeight="0" orientation="landscape" r:id="rId1"/>
  <headerFooter>
    <oddFooter>&amp;C&amp;P</oddFooter>
  </headerFooter>
  <rowBreaks count="3" manualBreakCount="3">
    <brk id="31" max="22" man="1"/>
    <brk id="64" max="22" man="1"/>
    <brk id="88"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J15"/>
  <sheetViews>
    <sheetView workbookViewId="0">
      <selection activeCell="J10" sqref="J10"/>
    </sheetView>
  </sheetViews>
  <sheetFormatPr defaultRowHeight="13.8" x14ac:dyDescent="0.25"/>
  <cols>
    <col min="4" max="4" width="17.33203125" customWidth="1"/>
    <col min="5" max="5" width="23.6640625" customWidth="1"/>
    <col min="7" max="7" width="21.6640625" customWidth="1"/>
  </cols>
  <sheetData>
    <row r="6" spans="4:10" ht="64.8" customHeight="1" thickBot="1" x14ac:dyDescent="0.3">
      <c r="D6" s="445" t="s">
        <v>348</v>
      </c>
      <c r="E6" s="445" t="s">
        <v>349</v>
      </c>
      <c r="F6" s="162" t="s">
        <v>350</v>
      </c>
      <c r="G6" s="162" t="s">
        <v>351</v>
      </c>
    </row>
    <row r="7" spans="4:10" ht="14.4" thickBot="1" x14ac:dyDescent="0.3">
      <c r="D7" s="445"/>
      <c r="E7" s="446"/>
      <c r="F7" s="447" t="s">
        <v>344</v>
      </c>
      <c r="G7" s="448"/>
    </row>
    <row r="8" spans="4:10" ht="27" thickBot="1" x14ac:dyDescent="0.3">
      <c r="D8" s="163" t="s">
        <v>352</v>
      </c>
      <c r="E8" s="164" t="s">
        <v>353</v>
      </c>
      <c r="F8" s="164" t="s">
        <v>354</v>
      </c>
      <c r="G8" s="164">
        <v>29</v>
      </c>
      <c r="I8" s="161">
        <v>72</v>
      </c>
      <c r="J8" s="161">
        <f>I8/I15*100</f>
        <v>30</v>
      </c>
    </row>
    <row r="9" spans="4:10" ht="40.200000000000003" thickBot="1" x14ac:dyDescent="0.3">
      <c r="D9" s="163" t="s">
        <v>352</v>
      </c>
      <c r="E9" s="165" t="s">
        <v>355</v>
      </c>
      <c r="F9" s="166" t="s">
        <v>403</v>
      </c>
      <c r="G9" s="165">
        <v>6</v>
      </c>
      <c r="I9" s="161">
        <v>13</v>
      </c>
      <c r="J9" s="161">
        <f>I9/I15*100</f>
        <v>5.416666666666667</v>
      </c>
    </row>
    <row r="10" spans="4:10" ht="40.200000000000003" thickBot="1" x14ac:dyDescent="0.3">
      <c r="D10" s="163" t="s">
        <v>356</v>
      </c>
      <c r="E10" s="164" t="s">
        <v>357</v>
      </c>
      <c r="F10" s="166" t="s">
        <v>403</v>
      </c>
      <c r="G10" s="164">
        <v>6</v>
      </c>
      <c r="I10" s="161">
        <v>17</v>
      </c>
      <c r="J10" s="161">
        <f>I10/I15*100</f>
        <v>7.083333333333333</v>
      </c>
    </row>
    <row r="11" spans="4:10" ht="40.200000000000003" thickBot="1" x14ac:dyDescent="0.3">
      <c r="D11" s="163" t="s">
        <v>358</v>
      </c>
      <c r="E11" s="165" t="s">
        <v>359</v>
      </c>
      <c r="F11" s="165" t="s">
        <v>360</v>
      </c>
      <c r="G11" s="165" t="s">
        <v>361</v>
      </c>
      <c r="I11" s="161">
        <v>98</v>
      </c>
      <c r="J11" s="161">
        <f>I11/I15*100</f>
        <v>40.833333333333336</v>
      </c>
    </row>
    <row r="12" spans="4:10" ht="14.4" thickBot="1" x14ac:dyDescent="0.3">
      <c r="D12" s="167" t="s">
        <v>352</v>
      </c>
      <c r="E12" s="168" t="s">
        <v>38</v>
      </c>
      <c r="F12" s="169">
        <v>43020</v>
      </c>
      <c r="G12" s="168" t="s">
        <v>362</v>
      </c>
      <c r="I12" s="161">
        <v>35</v>
      </c>
      <c r="J12" s="161">
        <f>I12/I15*100</f>
        <v>14.583333333333334</v>
      </c>
    </row>
    <row r="13" spans="4:10" x14ac:dyDescent="0.25">
      <c r="I13" s="161">
        <f>SUM(I8:I12)</f>
        <v>235</v>
      </c>
      <c r="J13" s="161"/>
    </row>
    <row r="14" spans="4:10" x14ac:dyDescent="0.25">
      <c r="I14" s="161"/>
      <c r="J14" s="161"/>
    </row>
    <row r="15" spans="4:10" x14ac:dyDescent="0.25">
      <c r="I15" s="161">
        <v>240</v>
      </c>
      <c r="J15" s="161"/>
    </row>
  </sheetData>
  <mergeCells count="3">
    <mergeCell ref="D6:D7"/>
    <mergeCell ref="E6:E7"/>
    <mergeCell ref="F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6:M19"/>
  <sheetViews>
    <sheetView workbookViewId="0">
      <selection activeCell="L6" sqref="L6:M6"/>
    </sheetView>
  </sheetViews>
  <sheetFormatPr defaultRowHeight="13.8" x14ac:dyDescent="0.25"/>
  <cols>
    <col min="3" max="3" width="15.109375" bestFit="1" customWidth="1"/>
    <col min="12" max="12" width="9.21875" bestFit="1" customWidth="1"/>
  </cols>
  <sheetData>
    <row r="6" spans="3:13" x14ac:dyDescent="0.25">
      <c r="D6" s="449" t="s">
        <v>342</v>
      </c>
      <c r="E6" s="449"/>
      <c r="F6" s="449" t="s">
        <v>345</v>
      </c>
      <c r="G6" s="449"/>
      <c r="H6" s="449" t="s">
        <v>346</v>
      </c>
      <c r="I6" s="449"/>
      <c r="J6" s="449" t="s">
        <v>347</v>
      </c>
      <c r="K6" s="449"/>
      <c r="L6" s="449" t="s">
        <v>135</v>
      </c>
      <c r="M6" s="449"/>
    </row>
    <row r="7" spans="3:13" x14ac:dyDescent="0.25">
      <c r="D7" t="s">
        <v>343</v>
      </c>
      <c r="E7" t="s">
        <v>344</v>
      </c>
      <c r="F7" t="s">
        <v>343</v>
      </c>
      <c r="G7" t="s">
        <v>344</v>
      </c>
      <c r="H7" t="s">
        <v>343</v>
      </c>
      <c r="I7" t="s">
        <v>344</v>
      </c>
      <c r="J7" t="s">
        <v>343</v>
      </c>
      <c r="K7" t="s">
        <v>344</v>
      </c>
      <c r="L7" t="s">
        <v>343</v>
      </c>
      <c r="M7" t="s">
        <v>344</v>
      </c>
    </row>
    <row r="8" spans="3:13" x14ac:dyDescent="0.25">
      <c r="D8" s="449">
        <f xml:space="preserve"> SUM(D9:D11)</f>
        <v>900</v>
      </c>
      <c r="E8" s="449"/>
      <c r="F8" s="449">
        <f xml:space="preserve"> SUM(F9:F11)</f>
        <v>900</v>
      </c>
      <c r="G8" s="449"/>
      <c r="H8" s="449">
        <f xml:space="preserve"> SUM(H9:H11)</f>
        <v>900</v>
      </c>
      <c r="I8" s="449"/>
      <c r="J8" s="449">
        <f xml:space="preserve"> SUM(J9:J11)</f>
        <v>600</v>
      </c>
      <c r="K8" s="449"/>
      <c r="L8" s="449">
        <f xml:space="preserve"> SUM(L9:L11)</f>
        <v>3300</v>
      </c>
      <c r="M8" s="449"/>
    </row>
    <row r="9" spans="3:13" x14ac:dyDescent="0.25">
      <c r="C9" t="s">
        <v>339</v>
      </c>
      <c r="D9">
        <v>255</v>
      </c>
      <c r="E9" s="161">
        <f>ROUNDUP((D9/D8) * 100,2)</f>
        <v>28.34</v>
      </c>
      <c r="F9">
        <v>240</v>
      </c>
      <c r="G9">
        <f>ROUNDUP((F9/F8) * 100,2)</f>
        <v>26.67</v>
      </c>
      <c r="H9">
        <v>255</v>
      </c>
      <c r="I9" s="161">
        <f>ROUNDUP((H9/H8) * 100,2)</f>
        <v>28.34</v>
      </c>
      <c r="J9">
        <v>180</v>
      </c>
      <c r="K9">
        <f>ROUNDUP((J9/J8) * 100,2)</f>
        <v>30</v>
      </c>
      <c r="L9">
        <f>D9 +F9 +H9 +J9</f>
        <v>930</v>
      </c>
      <c r="M9">
        <f>ROUNDUP((L9/L8) * 100,2)</f>
        <v>28.19</v>
      </c>
    </row>
    <row r="10" spans="3:13" x14ac:dyDescent="0.25">
      <c r="C10" t="s">
        <v>340</v>
      </c>
      <c r="D10">
        <v>225</v>
      </c>
      <c r="E10">
        <f>ROUNDUP((D10/D8) * 100,2)</f>
        <v>25</v>
      </c>
      <c r="F10">
        <v>210</v>
      </c>
      <c r="G10" s="161">
        <f>ROUNDUP((F10/F8) * 100,2)</f>
        <v>23.34</v>
      </c>
      <c r="H10">
        <v>165</v>
      </c>
      <c r="I10" s="161">
        <f>ROUNDUP((H10/H8) * 100,2)</f>
        <v>18.34</v>
      </c>
      <c r="J10">
        <v>195</v>
      </c>
      <c r="K10">
        <f>ROUNDUP((J10/J8) * 100,2)</f>
        <v>32.5</v>
      </c>
      <c r="L10">
        <f>D10 +F10 +H10 +J10</f>
        <v>795</v>
      </c>
      <c r="M10">
        <f>ROUNDUP((L10/L8) * 100,2)</f>
        <v>24.1</v>
      </c>
    </row>
    <row r="11" spans="3:13" x14ac:dyDescent="0.25">
      <c r="C11" t="s">
        <v>341</v>
      </c>
      <c r="D11">
        <v>420</v>
      </c>
      <c r="E11">
        <f>ROUNDUP((D11/D8) * 100,2)</f>
        <v>46.669999999999995</v>
      </c>
      <c r="F11">
        <v>450</v>
      </c>
      <c r="G11">
        <f>ROUNDUP((F11/F8) * 100,1)</f>
        <v>50</v>
      </c>
      <c r="H11">
        <v>480</v>
      </c>
      <c r="I11">
        <f>ROUNDUP((H11/H8) * 100,2)</f>
        <v>53.339999999999996</v>
      </c>
      <c r="J11">
        <v>225</v>
      </c>
      <c r="K11">
        <f>ROUNDUP((J11/J8) * 100,2)</f>
        <v>37.5</v>
      </c>
      <c r="L11">
        <f>D11 +F11 +H11 +J11</f>
        <v>1575</v>
      </c>
      <c r="M11">
        <f>ROUNDUP((L11/L8) * 100,2)</f>
        <v>47.73</v>
      </c>
    </row>
    <row r="14" spans="3:13" x14ac:dyDescent="0.25">
      <c r="D14" t="s">
        <v>342</v>
      </c>
      <c r="F14" t="s">
        <v>345</v>
      </c>
      <c r="H14" t="s">
        <v>346</v>
      </c>
      <c r="J14" t="s">
        <v>347</v>
      </c>
      <c r="L14" t="s">
        <v>347</v>
      </c>
    </row>
    <row r="15" spans="3:13" x14ac:dyDescent="0.25">
      <c r="D15" t="s">
        <v>343</v>
      </c>
      <c r="E15" t="s">
        <v>344</v>
      </c>
      <c r="F15" t="s">
        <v>343</v>
      </c>
      <c r="G15" t="s">
        <v>344</v>
      </c>
      <c r="H15" t="s">
        <v>343</v>
      </c>
      <c r="I15" t="s">
        <v>344</v>
      </c>
      <c r="J15" t="s">
        <v>343</v>
      </c>
      <c r="K15" t="s">
        <v>344</v>
      </c>
      <c r="L15" t="s">
        <v>343</v>
      </c>
      <c r="M15" t="s">
        <v>344</v>
      </c>
    </row>
    <row r="16" spans="3:13" x14ac:dyDescent="0.25">
      <c r="D16">
        <v>900</v>
      </c>
      <c r="F16">
        <v>900</v>
      </c>
      <c r="H16">
        <v>900</v>
      </c>
      <c r="J16">
        <v>600</v>
      </c>
      <c r="L16">
        <v>3300</v>
      </c>
    </row>
    <row r="17" spans="3:13" x14ac:dyDescent="0.25">
      <c r="C17" t="s">
        <v>339</v>
      </c>
      <c r="D17">
        <v>255</v>
      </c>
      <c r="E17">
        <v>28.33</v>
      </c>
      <c r="F17">
        <v>240</v>
      </c>
      <c r="G17">
        <v>26.67</v>
      </c>
      <c r="H17">
        <v>255</v>
      </c>
      <c r="I17">
        <v>28.33</v>
      </c>
      <c r="J17">
        <v>180</v>
      </c>
      <c r="K17">
        <v>30</v>
      </c>
      <c r="L17">
        <v>930</v>
      </c>
      <c r="M17">
        <v>28.18</v>
      </c>
    </row>
    <row r="18" spans="3:13" x14ac:dyDescent="0.25">
      <c r="C18" t="s">
        <v>340</v>
      </c>
      <c r="D18">
        <v>225</v>
      </c>
      <c r="E18">
        <v>25</v>
      </c>
      <c r="F18">
        <v>210</v>
      </c>
      <c r="G18">
        <v>23.33</v>
      </c>
      <c r="H18">
        <v>165</v>
      </c>
      <c r="I18">
        <v>18.329999999999998</v>
      </c>
      <c r="J18">
        <v>195</v>
      </c>
      <c r="K18">
        <v>32.5</v>
      </c>
      <c r="L18">
        <v>795</v>
      </c>
      <c r="M18">
        <v>24.1</v>
      </c>
    </row>
    <row r="19" spans="3:13" x14ac:dyDescent="0.25">
      <c r="C19" t="s">
        <v>341</v>
      </c>
      <c r="D19">
        <v>420</v>
      </c>
      <c r="E19">
        <v>46.669999999999995</v>
      </c>
      <c r="F19">
        <v>450</v>
      </c>
      <c r="G19">
        <v>50</v>
      </c>
      <c r="H19">
        <v>480</v>
      </c>
      <c r="I19">
        <v>53.339999999999996</v>
      </c>
      <c r="J19">
        <v>225</v>
      </c>
      <c r="K19">
        <v>37.5</v>
      </c>
      <c r="L19">
        <v>1575</v>
      </c>
      <c r="M19">
        <v>47.72</v>
      </c>
    </row>
  </sheetData>
  <mergeCells count="10">
    <mergeCell ref="J6:K6"/>
    <mergeCell ref="J8:K8"/>
    <mergeCell ref="L6:M6"/>
    <mergeCell ref="L8:M8"/>
    <mergeCell ref="D6:E6"/>
    <mergeCell ref="D8:E8"/>
    <mergeCell ref="F6:G6"/>
    <mergeCell ref="F8:G8"/>
    <mergeCell ref="H6:I6"/>
    <mergeCell ref="H8: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0"/>
  <sheetViews>
    <sheetView topLeftCell="A43" zoomScale="85" zoomScaleNormal="85" workbookViewId="0">
      <selection activeCell="C4" sqref="C4"/>
    </sheetView>
  </sheetViews>
  <sheetFormatPr defaultRowHeight="13.8" x14ac:dyDescent="0.25"/>
  <cols>
    <col min="2" max="2" width="52.77734375" bestFit="1" customWidth="1"/>
    <col min="3" max="3" width="20.5546875" bestFit="1" customWidth="1"/>
    <col min="4" max="4" width="25.109375" bestFit="1" customWidth="1"/>
    <col min="5" max="5" width="13.6640625" bestFit="1" customWidth="1"/>
    <col min="6" max="6" width="8.6640625" bestFit="1" customWidth="1"/>
  </cols>
  <sheetData>
    <row r="1" spans="1:9" ht="27.6" customHeight="1" x14ac:dyDescent="0.25">
      <c r="B1" s="450" t="s">
        <v>307</v>
      </c>
      <c r="C1" s="450"/>
    </row>
    <row r="3" spans="1:9" ht="15.6" x14ac:dyDescent="0.3">
      <c r="A3" s="147" t="s">
        <v>312</v>
      </c>
      <c r="B3" s="147" t="s">
        <v>278</v>
      </c>
      <c r="C3" s="147" t="s">
        <v>279</v>
      </c>
      <c r="D3" s="147" t="s">
        <v>280</v>
      </c>
      <c r="E3" s="147"/>
      <c r="F3" s="147"/>
    </row>
    <row r="4" spans="1:9" x14ac:dyDescent="0.25">
      <c r="A4" s="19">
        <v>1</v>
      </c>
      <c r="B4" s="56" t="s">
        <v>257</v>
      </c>
      <c r="C4" s="56" t="s">
        <v>281</v>
      </c>
      <c r="D4" s="56" t="s">
        <v>283</v>
      </c>
      <c r="E4" s="56"/>
      <c r="F4" s="56"/>
    </row>
    <row r="5" spans="1:9" x14ac:dyDescent="0.25">
      <c r="A5" s="19">
        <v>2</v>
      </c>
      <c r="B5" s="56" t="s">
        <v>58</v>
      </c>
      <c r="C5" s="56" t="s">
        <v>282</v>
      </c>
      <c r="D5" s="145" t="s">
        <v>123</v>
      </c>
      <c r="E5" s="56"/>
      <c r="F5" s="56"/>
      <c r="I5" s="56"/>
    </row>
    <row r="6" spans="1:9" x14ac:dyDescent="0.25">
      <c r="A6" s="19">
        <v>3</v>
      </c>
      <c r="B6" s="56" t="s">
        <v>258</v>
      </c>
      <c r="C6" s="56" t="s">
        <v>281</v>
      </c>
      <c r="D6" s="56" t="s">
        <v>283</v>
      </c>
      <c r="E6" s="56"/>
      <c r="F6" s="56"/>
      <c r="I6" s="56"/>
    </row>
    <row r="7" spans="1:9" x14ac:dyDescent="0.25">
      <c r="A7" s="19">
        <v>4</v>
      </c>
      <c r="B7" s="56" t="s">
        <v>200</v>
      </c>
      <c r="C7" s="135" t="s">
        <v>55</v>
      </c>
      <c r="D7" s="135" t="s">
        <v>285</v>
      </c>
      <c r="E7" s="135"/>
      <c r="F7" s="135"/>
      <c r="I7" s="56"/>
    </row>
    <row r="8" spans="1:9" x14ac:dyDescent="0.25">
      <c r="A8" s="19">
        <v>5</v>
      </c>
      <c r="B8" s="56" t="s">
        <v>201</v>
      </c>
      <c r="C8" s="135" t="s">
        <v>284</v>
      </c>
      <c r="D8" s="135" t="s">
        <v>285</v>
      </c>
      <c r="E8" s="135"/>
      <c r="F8" s="135"/>
    </row>
    <row r="9" spans="1:9" x14ac:dyDescent="0.25">
      <c r="A9" s="19">
        <v>6</v>
      </c>
      <c r="B9" s="56" t="s">
        <v>259</v>
      </c>
      <c r="C9" s="56" t="s">
        <v>281</v>
      </c>
      <c r="D9" s="56" t="s">
        <v>283</v>
      </c>
      <c r="E9" s="56"/>
      <c r="F9" s="56"/>
    </row>
    <row r="10" spans="1:9" x14ac:dyDescent="0.25">
      <c r="A10" s="19">
        <v>7</v>
      </c>
      <c r="B10" s="56" t="s">
        <v>72</v>
      </c>
      <c r="C10" s="56" t="s">
        <v>286</v>
      </c>
      <c r="D10" s="145" t="s">
        <v>123</v>
      </c>
      <c r="E10" s="56"/>
      <c r="F10" s="56"/>
    </row>
    <row r="11" spans="1:9" x14ac:dyDescent="0.25">
      <c r="A11" s="19">
        <v>8</v>
      </c>
      <c r="B11" s="56" t="s">
        <v>204</v>
      </c>
      <c r="C11" s="56" t="s">
        <v>282</v>
      </c>
      <c r="D11" s="145" t="s">
        <v>123</v>
      </c>
      <c r="E11" s="56"/>
      <c r="F11" s="56"/>
      <c r="I11" s="56"/>
    </row>
    <row r="12" spans="1:9" x14ac:dyDescent="0.25">
      <c r="A12" s="19">
        <v>9</v>
      </c>
      <c r="B12" s="51" t="s">
        <v>261</v>
      </c>
      <c r="C12" s="136" t="s">
        <v>55</v>
      </c>
      <c r="D12" s="136"/>
      <c r="E12" s="136"/>
      <c r="F12" s="136"/>
      <c r="I12" s="56"/>
    </row>
    <row r="13" spans="1:9" x14ac:dyDescent="0.25">
      <c r="A13" s="19">
        <v>10</v>
      </c>
      <c r="B13" s="51" t="s">
        <v>213</v>
      </c>
      <c r="C13" s="51" t="s">
        <v>287</v>
      </c>
      <c r="D13" s="56" t="s">
        <v>288</v>
      </c>
      <c r="E13" s="51"/>
      <c r="F13" s="51"/>
    </row>
    <row r="14" spans="1:9" x14ac:dyDescent="0.25">
      <c r="A14" s="19">
        <v>11</v>
      </c>
      <c r="B14" s="51" t="s">
        <v>214</v>
      </c>
      <c r="C14" s="136" t="s">
        <v>289</v>
      </c>
      <c r="D14" s="136" t="s">
        <v>290</v>
      </c>
      <c r="E14" s="136"/>
      <c r="F14" s="136"/>
    </row>
    <row r="15" spans="1:9" x14ac:dyDescent="0.25">
      <c r="A15" s="19">
        <v>12</v>
      </c>
      <c r="B15" s="56" t="s">
        <v>189</v>
      </c>
      <c r="C15" s="56" t="s">
        <v>291</v>
      </c>
      <c r="D15" s="145" t="s">
        <v>123</v>
      </c>
      <c r="E15" s="56"/>
      <c r="F15" s="56"/>
    </row>
    <row r="16" spans="1:9" x14ac:dyDescent="0.25">
      <c r="A16" s="19">
        <v>13</v>
      </c>
      <c r="B16" s="137" t="s">
        <v>197</v>
      </c>
      <c r="C16" s="138" t="s">
        <v>55</v>
      </c>
      <c r="D16" s="138"/>
      <c r="E16" s="138"/>
      <c r="F16" s="138"/>
    </row>
    <row r="17" spans="1:6" x14ac:dyDescent="0.25">
      <c r="A17" s="19">
        <v>14</v>
      </c>
      <c r="B17" s="139" t="s">
        <v>59</v>
      </c>
      <c r="C17" s="140" t="s">
        <v>319</v>
      </c>
      <c r="D17" s="140"/>
      <c r="E17" s="140"/>
      <c r="F17" s="140"/>
    </row>
    <row r="18" spans="1:6" ht="27.6" x14ac:dyDescent="0.25">
      <c r="A18" s="19">
        <v>15</v>
      </c>
      <c r="B18" s="141" t="s">
        <v>220</v>
      </c>
      <c r="C18" s="141" t="s">
        <v>292</v>
      </c>
      <c r="D18" s="141" t="s">
        <v>293</v>
      </c>
      <c r="E18" s="141"/>
      <c r="F18" s="141"/>
    </row>
    <row r="19" spans="1:6" ht="27.6" x14ac:dyDescent="0.25">
      <c r="A19" s="19">
        <v>16</v>
      </c>
      <c r="B19" s="141" t="s">
        <v>232</v>
      </c>
      <c r="C19" s="141" t="s">
        <v>294</v>
      </c>
      <c r="D19" s="145" t="s">
        <v>123</v>
      </c>
      <c r="E19" s="141"/>
      <c r="F19" s="141"/>
    </row>
    <row r="20" spans="1:6" ht="27.6" x14ac:dyDescent="0.25">
      <c r="A20" s="19">
        <v>17</v>
      </c>
      <c r="B20" s="141" t="s">
        <v>217</v>
      </c>
      <c r="C20" s="141" t="s">
        <v>294</v>
      </c>
      <c r="D20" s="145" t="s">
        <v>123</v>
      </c>
      <c r="E20" s="141"/>
      <c r="F20" s="141"/>
    </row>
    <row r="21" spans="1:6" x14ac:dyDescent="0.25">
      <c r="A21" s="19">
        <v>18</v>
      </c>
      <c r="B21" s="144" t="s">
        <v>202</v>
      </c>
      <c r="C21" s="144" t="s">
        <v>55</v>
      </c>
      <c r="D21" s="144"/>
      <c r="E21" s="144"/>
      <c r="F21" s="144"/>
    </row>
    <row r="22" spans="1:6" x14ac:dyDescent="0.25">
      <c r="A22" s="19">
        <v>19</v>
      </c>
      <c r="B22" s="144" t="s">
        <v>203</v>
      </c>
      <c r="C22" s="144" t="s">
        <v>296</v>
      </c>
      <c r="D22" s="144" t="s">
        <v>290</v>
      </c>
      <c r="E22" s="144"/>
      <c r="F22" s="144"/>
    </row>
    <row r="23" spans="1:6" x14ac:dyDescent="0.25">
      <c r="A23" s="19">
        <v>20</v>
      </c>
      <c r="B23" s="144" t="s">
        <v>208</v>
      </c>
      <c r="C23" s="144" t="s">
        <v>295</v>
      </c>
      <c r="D23" s="144" t="s">
        <v>290</v>
      </c>
      <c r="E23" s="144"/>
      <c r="F23" s="144"/>
    </row>
    <row r="24" spans="1:6" x14ac:dyDescent="0.25">
      <c r="A24" s="19">
        <v>21</v>
      </c>
      <c r="B24" s="144" t="s">
        <v>80</v>
      </c>
      <c r="C24" s="144" t="s">
        <v>297</v>
      </c>
      <c r="D24" s="144" t="s">
        <v>283</v>
      </c>
      <c r="E24" s="144"/>
      <c r="F24" s="144"/>
    </row>
    <row r="25" spans="1:6" ht="13.8" customHeight="1" x14ac:dyDescent="0.25">
      <c r="A25" s="19">
        <v>22</v>
      </c>
      <c r="B25" s="141" t="s">
        <v>79</v>
      </c>
      <c r="C25" s="145" t="s">
        <v>298</v>
      </c>
      <c r="D25" s="145" t="s">
        <v>123</v>
      </c>
      <c r="E25" s="145"/>
      <c r="F25" s="145"/>
    </row>
    <row r="26" spans="1:6" x14ac:dyDescent="0.25">
      <c r="A26" s="19">
        <v>23</v>
      </c>
      <c r="B26" s="141" t="s">
        <v>262</v>
      </c>
      <c r="C26" s="145" t="s">
        <v>55</v>
      </c>
      <c r="D26" s="145"/>
      <c r="E26" s="145"/>
      <c r="F26" s="145"/>
    </row>
    <row r="27" spans="1:6" x14ac:dyDescent="0.25">
      <c r="A27" s="19">
        <v>24</v>
      </c>
      <c r="B27" s="144" t="s">
        <v>81</v>
      </c>
      <c r="C27" s="144" t="s">
        <v>299</v>
      </c>
      <c r="D27" s="145" t="s">
        <v>123</v>
      </c>
      <c r="E27" s="144"/>
      <c r="F27" s="144"/>
    </row>
    <row r="28" spans="1:6" x14ac:dyDescent="0.25">
      <c r="A28" s="19">
        <v>25</v>
      </c>
      <c r="B28" s="141" t="s">
        <v>216</v>
      </c>
      <c r="C28" s="145" t="s">
        <v>321</v>
      </c>
      <c r="D28" s="145" t="s">
        <v>290</v>
      </c>
      <c r="E28" s="145"/>
      <c r="F28" s="145"/>
    </row>
    <row r="29" spans="1:6" x14ac:dyDescent="0.25">
      <c r="A29" s="19">
        <v>26</v>
      </c>
      <c r="B29" s="144" t="s">
        <v>211</v>
      </c>
      <c r="C29" s="144" t="s">
        <v>55</v>
      </c>
      <c r="D29" s="144"/>
      <c r="E29" s="144"/>
      <c r="F29" s="144"/>
    </row>
    <row r="30" spans="1:6" x14ac:dyDescent="0.25">
      <c r="A30" s="19">
        <v>27</v>
      </c>
      <c r="B30" s="141" t="s">
        <v>210</v>
      </c>
      <c r="C30" s="141" t="s">
        <v>301</v>
      </c>
      <c r="D30" s="141" t="s">
        <v>290</v>
      </c>
      <c r="E30" s="141"/>
      <c r="F30" s="141"/>
    </row>
    <row r="31" spans="1:6" x14ac:dyDescent="0.25">
      <c r="A31" s="19">
        <v>28</v>
      </c>
      <c r="B31" s="141" t="s">
        <v>87</v>
      </c>
      <c r="C31" s="141" t="s">
        <v>55</v>
      </c>
      <c r="D31" s="141"/>
      <c r="E31" s="141"/>
      <c r="F31" s="141"/>
    </row>
    <row r="32" spans="1:6" x14ac:dyDescent="0.25">
      <c r="A32" s="19">
        <v>29</v>
      </c>
      <c r="B32" s="144" t="s">
        <v>89</v>
      </c>
      <c r="C32" s="144" t="s">
        <v>299</v>
      </c>
      <c r="D32" s="145" t="s">
        <v>123</v>
      </c>
      <c r="E32" s="144"/>
      <c r="F32" s="144"/>
    </row>
    <row r="33" spans="1:10" ht="27.6" x14ac:dyDescent="0.25">
      <c r="A33" s="19">
        <v>30</v>
      </c>
      <c r="B33" s="142" t="s">
        <v>206</v>
      </c>
      <c r="C33" s="142" t="s">
        <v>296</v>
      </c>
      <c r="D33" s="142" t="s">
        <v>290</v>
      </c>
      <c r="E33" s="142"/>
      <c r="F33" s="142"/>
    </row>
    <row r="34" spans="1:10" ht="27.6" x14ac:dyDescent="0.25">
      <c r="A34" s="19">
        <v>31</v>
      </c>
      <c r="B34" s="143" t="s">
        <v>218</v>
      </c>
      <c r="C34" s="143" t="s">
        <v>313</v>
      </c>
      <c r="D34" s="145" t="s">
        <v>314</v>
      </c>
      <c r="E34" s="143"/>
      <c r="F34" s="143"/>
    </row>
    <row r="35" spans="1:10" ht="27.6" x14ac:dyDescent="0.25">
      <c r="A35" s="19">
        <v>32</v>
      </c>
      <c r="B35" s="142" t="s">
        <v>215</v>
      </c>
      <c r="C35" s="140" t="s">
        <v>315</v>
      </c>
      <c r="D35" s="140" t="s">
        <v>290</v>
      </c>
      <c r="E35" s="140"/>
      <c r="F35" s="140"/>
    </row>
    <row r="36" spans="1:10" ht="41.4" x14ac:dyDescent="0.25">
      <c r="A36" s="19">
        <v>33</v>
      </c>
      <c r="B36" s="142" t="s">
        <v>219</v>
      </c>
      <c r="C36" s="140" t="s">
        <v>310</v>
      </c>
      <c r="D36" s="145" t="s">
        <v>311</v>
      </c>
      <c r="E36" s="140"/>
      <c r="F36" s="140"/>
    </row>
    <row r="37" spans="1:10" ht="27.6" x14ac:dyDescent="0.25">
      <c r="A37" s="19">
        <v>34</v>
      </c>
      <c r="B37" s="142" t="s">
        <v>243</v>
      </c>
      <c r="C37" s="142" t="s">
        <v>300</v>
      </c>
      <c r="D37" s="145" t="s">
        <v>290</v>
      </c>
      <c r="E37" s="142"/>
      <c r="F37" s="142"/>
    </row>
    <row r="38" spans="1:10" ht="27.6" x14ac:dyDescent="0.25">
      <c r="A38" s="19">
        <v>35</v>
      </c>
      <c r="B38" s="139" t="s">
        <v>192</v>
      </c>
      <c r="C38" s="139" t="s">
        <v>305</v>
      </c>
      <c r="D38" s="145" t="s">
        <v>123</v>
      </c>
      <c r="E38" s="139"/>
      <c r="F38" s="139"/>
    </row>
    <row r="39" spans="1:10" ht="27.6" x14ac:dyDescent="0.25">
      <c r="A39" s="19">
        <v>36</v>
      </c>
      <c r="B39" s="139" t="s">
        <v>254</v>
      </c>
      <c r="C39" s="139" t="s">
        <v>297</v>
      </c>
      <c r="D39" s="144" t="s">
        <v>283</v>
      </c>
      <c r="E39" s="139"/>
      <c r="F39" s="139"/>
    </row>
    <row r="40" spans="1:10" ht="27.6" x14ac:dyDescent="0.25">
      <c r="A40" s="19">
        <v>37</v>
      </c>
      <c r="B40" s="139" t="s">
        <v>255</v>
      </c>
      <c r="C40" s="139" t="s">
        <v>316</v>
      </c>
      <c r="D40" s="139" t="s">
        <v>290</v>
      </c>
      <c r="E40" s="139"/>
      <c r="F40" s="139"/>
    </row>
    <row r="42" spans="1:10" x14ac:dyDescent="0.25">
      <c r="F42" t="s">
        <v>309</v>
      </c>
      <c r="G42" t="s">
        <v>308</v>
      </c>
      <c r="H42" t="s">
        <v>306</v>
      </c>
      <c r="I42" t="s">
        <v>329</v>
      </c>
    </row>
    <row r="43" spans="1:10" ht="15.6" x14ac:dyDescent="0.3">
      <c r="A43" s="146"/>
      <c r="B43" s="148" t="s">
        <v>279</v>
      </c>
      <c r="C43" s="146" t="s">
        <v>280</v>
      </c>
      <c r="D43" s="146" t="s">
        <v>324</v>
      </c>
      <c r="E43" s="146" t="s">
        <v>325</v>
      </c>
      <c r="F43">
        <f>COUNTA(F44:F69)</f>
        <v>2</v>
      </c>
      <c r="G43">
        <f>COUNTA(G44:G69)</f>
        <v>12</v>
      </c>
      <c r="H43">
        <f>COUNTA(H44:H69)</f>
        <v>6</v>
      </c>
    </row>
    <row r="44" spans="1:10" ht="19.95" customHeight="1" x14ac:dyDescent="0.25">
      <c r="A44" s="149">
        <v>1</v>
      </c>
      <c r="B44" s="56" t="s">
        <v>281</v>
      </c>
      <c r="C44" s="56" t="s">
        <v>283</v>
      </c>
      <c r="D44" s="19">
        <v>1972</v>
      </c>
      <c r="E44" s="19" t="s">
        <v>326</v>
      </c>
      <c r="F44">
        <v>1</v>
      </c>
      <c r="I44">
        <f>2016-D44</f>
        <v>44</v>
      </c>
      <c r="J44">
        <v>1</v>
      </c>
    </row>
    <row r="45" spans="1:10" ht="19.95" customHeight="1" x14ac:dyDescent="0.25">
      <c r="A45" s="149">
        <v>2</v>
      </c>
      <c r="B45" s="56" t="s">
        <v>282</v>
      </c>
      <c r="C45" s="145" t="s">
        <v>123</v>
      </c>
      <c r="D45" s="19">
        <v>1954</v>
      </c>
      <c r="E45" s="19" t="s">
        <v>326</v>
      </c>
      <c r="G45">
        <v>1</v>
      </c>
      <c r="I45">
        <f t="shared" ref="I45:I64" si="0">2016-D45</f>
        <v>62</v>
      </c>
      <c r="J45">
        <v>1</v>
      </c>
    </row>
    <row r="46" spans="1:10" ht="19.95" customHeight="1" x14ac:dyDescent="0.25">
      <c r="A46" s="149">
        <v>3</v>
      </c>
      <c r="B46" s="135" t="s">
        <v>284</v>
      </c>
      <c r="C46" s="135" t="s">
        <v>285</v>
      </c>
      <c r="D46" s="19">
        <v>1989</v>
      </c>
      <c r="E46" s="19" t="s">
        <v>326</v>
      </c>
      <c r="G46" s="158">
        <v>1</v>
      </c>
      <c r="I46">
        <f t="shared" si="0"/>
        <v>27</v>
      </c>
      <c r="J46">
        <v>1</v>
      </c>
    </row>
    <row r="47" spans="1:10" ht="19.95" customHeight="1" x14ac:dyDescent="0.25">
      <c r="A47" s="149">
        <v>4</v>
      </c>
      <c r="B47" s="56" t="s">
        <v>286</v>
      </c>
      <c r="C47" s="145" t="s">
        <v>123</v>
      </c>
      <c r="D47" s="19">
        <v>1966</v>
      </c>
      <c r="E47" s="19" t="s">
        <v>326</v>
      </c>
      <c r="G47">
        <v>1</v>
      </c>
      <c r="I47">
        <f t="shared" si="0"/>
        <v>50</v>
      </c>
      <c r="J47">
        <v>1</v>
      </c>
    </row>
    <row r="48" spans="1:10" ht="19.95" customHeight="1" x14ac:dyDescent="0.25">
      <c r="A48" s="149">
        <v>5</v>
      </c>
      <c r="B48" s="51" t="s">
        <v>338</v>
      </c>
      <c r="C48" s="56" t="s">
        <v>288</v>
      </c>
      <c r="D48" s="19">
        <v>1983</v>
      </c>
      <c r="E48" s="19" t="s">
        <v>328</v>
      </c>
      <c r="G48">
        <v>1</v>
      </c>
      <c r="I48">
        <f t="shared" si="0"/>
        <v>33</v>
      </c>
      <c r="J48">
        <v>1</v>
      </c>
    </row>
    <row r="49" spans="1:10" ht="19.95" customHeight="1" x14ac:dyDescent="0.3">
      <c r="A49" s="149">
        <v>6</v>
      </c>
      <c r="B49" s="136" t="s">
        <v>289</v>
      </c>
      <c r="C49" s="136" t="s">
        <v>290</v>
      </c>
      <c r="D49" s="19">
        <v>1974</v>
      </c>
      <c r="E49" s="151" t="s">
        <v>328</v>
      </c>
      <c r="H49">
        <v>1</v>
      </c>
      <c r="I49">
        <f t="shared" si="0"/>
        <v>42</v>
      </c>
      <c r="J49">
        <v>1</v>
      </c>
    </row>
    <row r="50" spans="1:10" ht="19.95" customHeight="1" x14ac:dyDescent="0.3">
      <c r="A50" s="149">
        <v>7</v>
      </c>
      <c r="B50" s="56" t="s">
        <v>291</v>
      </c>
      <c r="C50" s="145" t="s">
        <v>123</v>
      </c>
      <c r="D50" s="19">
        <v>1968</v>
      </c>
      <c r="E50" s="151" t="s">
        <v>328</v>
      </c>
      <c r="G50">
        <v>1</v>
      </c>
      <c r="I50">
        <f t="shared" si="0"/>
        <v>48</v>
      </c>
      <c r="J50">
        <v>1</v>
      </c>
    </row>
    <row r="51" spans="1:10" ht="19.95" customHeight="1" x14ac:dyDescent="0.25">
      <c r="A51" s="149">
        <v>8</v>
      </c>
      <c r="B51" s="141" t="s">
        <v>292</v>
      </c>
      <c r="C51" s="141" t="s">
        <v>293</v>
      </c>
      <c r="D51" s="19">
        <v>1947</v>
      </c>
      <c r="E51" s="19" t="s">
        <v>326</v>
      </c>
      <c r="G51">
        <v>1</v>
      </c>
      <c r="I51">
        <f t="shared" si="0"/>
        <v>69</v>
      </c>
      <c r="J51">
        <v>1</v>
      </c>
    </row>
    <row r="52" spans="1:10" ht="19.95" customHeight="1" x14ac:dyDescent="0.25">
      <c r="A52" s="149">
        <v>9</v>
      </c>
      <c r="B52" s="141" t="s">
        <v>294</v>
      </c>
      <c r="C52" s="145" t="s">
        <v>123</v>
      </c>
      <c r="D52" s="19">
        <v>1971</v>
      </c>
      <c r="E52" s="19" t="s">
        <v>326</v>
      </c>
      <c r="G52">
        <v>1</v>
      </c>
      <c r="I52">
        <f t="shared" si="0"/>
        <v>45</v>
      </c>
      <c r="J52">
        <v>1</v>
      </c>
    </row>
    <row r="53" spans="1:10" ht="19.95" customHeight="1" x14ac:dyDescent="0.25">
      <c r="A53" s="149">
        <v>10</v>
      </c>
      <c r="B53" s="144" t="s">
        <v>297</v>
      </c>
      <c r="C53" s="144" t="s">
        <v>283</v>
      </c>
      <c r="D53" s="152">
        <v>1948</v>
      </c>
      <c r="E53" s="19" t="s">
        <v>327</v>
      </c>
      <c r="F53">
        <v>1</v>
      </c>
      <c r="I53">
        <f t="shared" si="0"/>
        <v>68</v>
      </c>
    </row>
    <row r="54" spans="1:10" ht="19.95" customHeight="1" x14ac:dyDescent="0.3">
      <c r="A54" s="149">
        <v>11</v>
      </c>
      <c r="B54" s="145" t="s">
        <v>298</v>
      </c>
      <c r="C54" s="145" t="s">
        <v>123</v>
      </c>
      <c r="D54" s="19">
        <v>1948</v>
      </c>
      <c r="E54" s="151" t="s">
        <v>328</v>
      </c>
      <c r="G54">
        <v>1</v>
      </c>
      <c r="I54">
        <f t="shared" si="0"/>
        <v>68</v>
      </c>
      <c r="J54">
        <v>1</v>
      </c>
    </row>
    <row r="55" spans="1:10" ht="19.95" customHeight="1" x14ac:dyDescent="0.3">
      <c r="A55" s="149">
        <v>12</v>
      </c>
      <c r="B55" s="145" t="s">
        <v>300</v>
      </c>
      <c r="C55" s="145" t="s">
        <v>290</v>
      </c>
      <c r="D55" s="19">
        <v>1989</v>
      </c>
      <c r="E55" s="151" t="s">
        <v>328</v>
      </c>
      <c r="H55">
        <v>1</v>
      </c>
      <c r="I55">
        <f t="shared" si="0"/>
        <v>27</v>
      </c>
      <c r="J55">
        <v>1</v>
      </c>
    </row>
    <row r="56" spans="1:10" ht="19.95" customHeight="1" x14ac:dyDescent="0.3">
      <c r="A56" s="149">
        <v>13</v>
      </c>
      <c r="B56" s="141" t="s">
        <v>301</v>
      </c>
      <c r="C56" s="141" t="s">
        <v>290</v>
      </c>
      <c r="D56" s="19">
        <v>1985</v>
      </c>
      <c r="E56" s="151" t="s">
        <v>328</v>
      </c>
      <c r="H56">
        <v>1</v>
      </c>
      <c r="I56">
        <f t="shared" si="0"/>
        <v>31</v>
      </c>
      <c r="J56">
        <v>1</v>
      </c>
    </row>
    <row r="57" spans="1:10" ht="19.95" customHeight="1" x14ac:dyDescent="0.3">
      <c r="A57" s="149">
        <v>14</v>
      </c>
      <c r="B57" s="144" t="s">
        <v>299</v>
      </c>
      <c r="C57" s="145" t="s">
        <v>123</v>
      </c>
      <c r="D57" s="19">
        <v>1978</v>
      </c>
      <c r="E57" s="151" t="s">
        <v>328</v>
      </c>
      <c r="G57">
        <v>1</v>
      </c>
      <c r="I57">
        <f t="shared" si="0"/>
        <v>38</v>
      </c>
      <c r="J57">
        <v>1</v>
      </c>
    </row>
    <row r="58" spans="1:10" ht="19.95" customHeight="1" x14ac:dyDescent="0.3">
      <c r="A58" s="149">
        <v>15</v>
      </c>
      <c r="B58" s="142" t="s">
        <v>296</v>
      </c>
      <c r="C58" s="142" t="s">
        <v>290</v>
      </c>
      <c r="D58" s="19">
        <v>1986</v>
      </c>
      <c r="E58" s="151" t="s">
        <v>328</v>
      </c>
      <c r="H58">
        <v>1</v>
      </c>
      <c r="I58">
        <f t="shared" si="0"/>
        <v>30</v>
      </c>
      <c r="J58">
        <v>1</v>
      </c>
    </row>
    <row r="59" spans="1:10" ht="19.95" customHeight="1" x14ac:dyDescent="0.3">
      <c r="A59" s="149">
        <v>16</v>
      </c>
      <c r="B59" s="143" t="s">
        <v>302</v>
      </c>
      <c r="C59" s="145" t="s">
        <v>123</v>
      </c>
      <c r="D59" s="19">
        <v>1945</v>
      </c>
      <c r="E59" s="151" t="s">
        <v>328</v>
      </c>
      <c r="G59">
        <v>1</v>
      </c>
      <c r="I59">
        <f t="shared" si="0"/>
        <v>71</v>
      </c>
      <c r="J59">
        <v>1</v>
      </c>
    </row>
    <row r="60" spans="1:10" ht="19.95" customHeight="1" x14ac:dyDescent="0.25">
      <c r="A60" s="159">
        <v>17</v>
      </c>
      <c r="B60" s="160" t="s">
        <v>303</v>
      </c>
      <c r="C60" s="140" t="s">
        <v>290</v>
      </c>
      <c r="D60" s="19">
        <v>1981</v>
      </c>
    </row>
    <row r="61" spans="1:10" ht="19.95" customHeight="1" x14ac:dyDescent="0.25">
      <c r="A61" s="149">
        <v>18</v>
      </c>
      <c r="B61" s="140" t="s">
        <v>304</v>
      </c>
      <c r="C61" s="145" t="s">
        <v>123</v>
      </c>
      <c r="D61" s="19">
        <v>1962</v>
      </c>
      <c r="E61" s="19" t="s">
        <v>326</v>
      </c>
      <c r="G61">
        <v>1</v>
      </c>
      <c r="I61">
        <f t="shared" si="0"/>
        <v>54</v>
      </c>
      <c r="J61">
        <v>1</v>
      </c>
    </row>
    <row r="62" spans="1:10" ht="19.95" customHeight="1" x14ac:dyDescent="0.25">
      <c r="A62" s="149">
        <v>19</v>
      </c>
      <c r="B62" s="139" t="s">
        <v>305</v>
      </c>
      <c r="C62" s="145" t="s">
        <v>123</v>
      </c>
      <c r="D62" s="19">
        <v>1947</v>
      </c>
      <c r="E62" s="19" t="s">
        <v>326</v>
      </c>
      <c r="G62">
        <v>1</v>
      </c>
      <c r="I62">
        <f t="shared" si="0"/>
        <v>69</v>
      </c>
      <c r="J62">
        <v>1</v>
      </c>
    </row>
    <row r="63" spans="1:10" ht="19.95" customHeight="1" x14ac:dyDescent="0.3">
      <c r="A63" s="149">
        <v>20</v>
      </c>
      <c r="B63" s="139" t="s">
        <v>295</v>
      </c>
      <c r="C63" s="139" t="s">
        <v>290</v>
      </c>
      <c r="D63" s="19">
        <v>1980</v>
      </c>
      <c r="E63" s="151" t="s">
        <v>328</v>
      </c>
      <c r="H63">
        <v>1</v>
      </c>
      <c r="I63">
        <f t="shared" si="0"/>
        <v>36</v>
      </c>
      <c r="J63">
        <v>1</v>
      </c>
    </row>
    <row r="64" spans="1:10" ht="19.95" customHeight="1" x14ac:dyDescent="0.25">
      <c r="A64" s="150">
        <v>21</v>
      </c>
      <c r="B64" s="19" t="s">
        <v>317</v>
      </c>
      <c r="C64" s="139" t="s">
        <v>320</v>
      </c>
      <c r="D64" s="19">
        <v>1979</v>
      </c>
      <c r="E64" s="19" t="s">
        <v>327</v>
      </c>
      <c r="H64">
        <v>1</v>
      </c>
      <c r="I64">
        <f t="shared" si="0"/>
        <v>37</v>
      </c>
    </row>
    <row r="65" spans="1:5" ht="19.95" customHeight="1" x14ac:dyDescent="0.3">
      <c r="A65" s="150">
        <v>22</v>
      </c>
      <c r="B65" s="19" t="s">
        <v>318</v>
      </c>
      <c r="C65" s="139" t="s">
        <v>290</v>
      </c>
      <c r="D65" s="19">
        <v>1989</v>
      </c>
      <c r="E65" s="151" t="s">
        <v>328</v>
      </c>
    </row>
    <row r="66" spans="1:5" ht="19.95" customHeight="1" x14ac:dyDescent="0.25">
      <c r="A66" s="150">
        <v>23</v>
      </c>
      <c r="B66" s="19" t="s">
        <v>319</v>
      </c>
      <c r="C66" s="139" t="s">
        <v>320</v>
      </c>
      <c r="D66" s="152">
        <v>1978</v>
      </c>
      <c r="E66" s="19" t="s">
        <v>326</v>
      </c>
    </row>
    <row r="67" spans="1:5" ht="19.95" customHeight="1" x14ac:dyDescent="0.3">
      <c r="A67" s="150">
        <v>24</v>
      </c>
      <c r="B67" s="19" t="s">
        <v>321</v>
      </c>
      <c r="C67" s="139" t="s">
        <v>290</v>
      </c>
      <c r="D67" s="19">
        <v>1977</v>
      </c>
      <c r="E67" s="151" t="s">
        <v>328</v>
      </c>
    </row>
    <row r="78" spans="1:5" x14ac:dyDescent="0.25">
      <c r="D78" s="156" t="s">
        <v>336</v>
      </c>
    </row>
    <row r="80" spans="1:5" x14ac:dyDescent="0.25">
      <c r="D80" s="156" t="s">
        <v>337</v>
      </c>
    </row>
  </sheetData>
  <mergeCells count="1">
    <mergeCell ref="B1:C1"/>
  </mergeCells>
  <conditionalFormatting sqref="C4:C40">
    <cfRule type="duplicateValues" dxfId="3" priority="4"/>
  </conditionalFormatting>
  <conditionalFormatting sqref="B44:B63">
    <cfRule type="duplicateValues" dxfId="2" priority="16"/>
  </conditionalFormatting>
  <conditionalFormatting sqref="I44:I67">
    <cfRule type="cellIs" dxfId="1" priority="1" operator="greaterThan">
      <formula>61</formula>
    </cfRule>
    <cfRule type="cellIs" dxfId="0" priority="2" operator="greaterThan">
      <formula>62</formula>
    </cfRule>
  </conditionalFormatting>
  <pageMargins left="0.7" right="0.7" top="0.75" bottom="0.75" header="0.3" footer="0.3"/>
  <pageSetup scale="86" orientation="portrait"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topLeftCell="B10" workbookViewId="0">
      <selection activeCell="B7" sqref="B7"/>
    </sheetView>
  </sheetViews>
  <sheetFormatPr defaultRowHeight="13.8" x14ac:dyDescent="0.25"/>
  <cols>
    <col min="1" max="1" width="32.109375" customWidth="1"/>
  </cols>
  <sheetData>
    <row r="1" spans="1:3" x14ac:dyDescent="0.25">
      <c r="A1" t="s">
        <v>367</v>
      </c>
      <c r="B1" t="s">
        <v>387</v>
      </c>
      <c r="C1" t="s">
        <v>388</v>
      </c>
    </row>
    <row r="2" spans="1:3" x14ac:dyDescent="0.25">
      <c r="A2" t="s">
        <v>368</v>
      </c>
      <c r="B2">
        <v>67</v>
      </c>
      <c r="C2">
        <v>74</v>
      </c>
    </row>
    <row r="3" spans="1:3" x14ac:dyDescent="0.25">
      <c r="A3" t="s">
        <v>369</v>
      </c>
      <c r="B3">
        <v>15</v>
      </c>
      <c r="C3">
        <v>19</v>
      </c>
    </row>
    <row r="4" spans="1:3" x14ac:dyDescent="0.25">
      <c r="A4" t="s">
        <v>370</v>
      </c>
      <c r="B4">
        <v>47</v>
      </c>
      <c r="C4">
        <v>28</v>
      </c>
    </row>
    <row r="5" spans="1:3" x14ac:dyDescent="0.25">
      <c r="A5" t="s">
        <v>371</v>
      </c>
      <c r="B5">
        <v>52</v>
      </c>
      <c r="C5">
        <v>46</v>
      </c>
    </row>
    <row r="6" spans="1:3" x14ac:dyDescent="0.25">
      <c r="A6" t="s">
        <v>372</v>
      </c>
      <c r="B6">
        <v>20</v>
      </c>
      <c r="C6">
        <v>37</v>
      </c>
    </row>
    <row r="7" spans="1:3" x14ac:dyDescent="0.25">
      <c r="A7" t="s">
        <v>373</v>
      </c>
      <c r="B7">
        <v>39</v>
      </c>
      <c r="C7">
        <v>36</v>
      </c>
    </row>
    <row r="23" spans="6:16" ht="14.4" thickBot="1" x14ac:dyDescent="0.3">
      <c r="F23" s="171"/>
      <c r="G23" s="451" t="s">
        <v>342</v>
      </c>
      <c r="H23" s="451"/>
      <c r="I23" s="451" t="s">
        <v>345</v>
      </c>
      <c r="J23" s="451"/>
      <c r="K23" s="451" t="s">
        <v>346</v>
      </c>
      <c r="L23" s="451"/>
      <c r="M23" s="451" t="s">
        <v>347</v>
      </c>
      <c r="N23" s="451"/>
      <c r="O23" s="451" t="s">
        <v>135</v>
      </c>
      <c r="P23" s="451"/>
    </row>
    <row r="24" spans="6:16" ht="15" thickTop="1" thickBot="1" x14ac:dyDescent="0.3">
      <c r="F24" s="172"/>
      <c r="G24" s="173" t="s">
        <v>343</v>
      </c>
      <c r="H24" s="173" t="s">
        <v>344</v>
      </c>
      <c r="I24" s="173" t="s">
        <v>343</v>
      </c>
      <c r="J24" s="173" t="s">
        <v>344</v>
      </c>
      <c r="K24" s="173" t="s">
        <v>343</v>
      </c>
      <c r="L24" s="173" t="s">
        <v>344</v>
      </c>
      <c r="M24" s="173" t="s">
        <v>343</v>
      </c>
      <c r="N24" s="173" t="s">
        <v>344</v>
      </c>
      <c r="O24" s="173" t="s">
        <v>343</v>
      </c>
      <c r="P24" s="174" t="s">
        <v>344</v>
      </c>
    </row>
    <row r="25" spans="6:16" ht="14.4" thickBot="1" x14ac:dyDescent="0.3">
      <c r="F25" s="175"/>
      <c r="G25" s="452">
        <v>900</v>
      </c>
      <c r="H25" s="453"/>
      <c r="I25" s="452">
        <v>840</v>
      </c>
      <c r="J25" s="453"/>
      <c r="K25" s="452">
        <v>840</v>
      </c>
      <c r="L25" s="453"/>
      <c r="M25" s="452">
        <v>450</v>
      </c>
      <c r="N25" s="453"/>
      <c r="O25" s="454">
        <v>3030</v>
      </c>
      <c r="P25" s="455"/>
    </row>
    <row r="26" spans="6:16" ht="14.4" thickBot="1" x14ac:dyDescent="0.3">
      <c r="F26" s="176" t="s">
        <v>339</v>
      </c>
      <c r="G26" s="177">
        <v>420</v>
      </c>
      <c r="H26" s="177">
        <f>ROUNDUP(G26/G25,2)</f>
        <v>0.47000000000000003</v>
      </c>
      <c r="I26" s="177">
        <v>450</v>
      </c>
      <c r="J26" s="177">
        <f>ROUNDUP(I26/I25,3)</f>
        <v>0.53600000000000003</v>
      </c>
      <c r="K26" s="177">
        <v>435</v>
      </c>
      <c r="L26" s="177">
        <f>ROUNDUP(K26/K25,3)</f>
        <v>0.51800000000000002</v>
      </c>
      <c r="M26" s="177">
        <v>225</v>
      </c>
      <c r="N26" s="177">
        <f>ROUNDUP(M26/M25,3)</f>
        <v>0.5</v>
      </c>
      <c r="O26" s="177">
        <f>G26+I26+K26+M26</f>
        <v>1530</v>
      </c>
      <c r="P26" s="177">
        <f>ROUNDUP(O26/O25,3)</f>
        <v>0.505</v>
      </c>
    </row>
    <row r="27" spans="6:16" ht="14.4" thickBot="1" x14ac:dyDescent="0.3">
      <c r="F27" s="178" t="s">
        <v>340</v>
      </c>
      <c r="G27" s="179">
        <v>300</v>
      </c>
      <c r="H27" s="177">
        <f>ROUND(G27/G25,2)</f>
        <v>0.33</v>
      </c>
      <c r="I27" s="179">
        <v>90</v>
      </c>
      <c r="J27" s="177">
        <f>ROUND(I27/I25,2)</f>
        <v>0.11</v>
      </c>
      <c r="K27" s="179">
        <v>90</v>
      </c>
      <c r="L27" s="177">
        <f>ROUND(K27/K25,2)</f>
        <v>0.11</v>
      </c>
      <c r="M27" s="179">
        <v>45</v>
      </c>
      <c r="N27" s="177">
        <f>ROUND(M27/M25,2)</f>
        <v>0.1</v>
      </c>
      <c r="O27" s="177">
        <f>G27+I27+K27+M27</f>
        <v>525</v>
      </c>
      <c r="P27" s="177">
        <f>ROUND(O27/O25,2)</f>
        <v>0.17</v>
      </c>
    </row>
    <row r="28" spans="6:16" ht="14.4" thickBot="1" x14ac:dyDescent="0.3">
      <c r="F28" s="176" t="s">
        <v>374</v>
      </c>
      <c r="G28" s="177">
        <v>180</v>
      </c>
      <c r="H28" s="177">
        <f>ROUNDUP(G28/G25,2)</f>
        <v>0.2</v>
      </c>
      <c r="I28" s="177">
        <v>300</v>
      </c>
      <c r="J28" s="177">
        <f>ROUNDUP(I28/I25,2)</f>
        <v>0.36</v>
      </c>
      <c r="K28" s="177">
        <v>315</v>
      </c>
      <c r="L28" s="177">
        <f>ROUNDUP(K28/K25,2)</f>
        <v>0.38</v>
      </c>
      <c r="M28" s="177">
        <v>180</v>
      </c>
      <c r="N28" s="177">
        <f>ROUNDUP(M28/M25,2)</f>
        <v>0.4</v>
      </c>
      <c r="O28" s="177">
        <f>G28+I28+K28+M28</f>
        <v>975</v>
      </c>
      <c r="P28" s="177">
        <f>ROUNDUP(O28/O25,2)</f>
        <v>0.33</v>
      </c>
    </row>
  </sheetData>
  <mergeCells count="10">
    <mergeCell ref="G25:H25"/>
    <mergeCell ref="I25:J25"/>
    <mergeCell ref="K25:L25"/>
    <mergeCell ref="M25:N25"/>
    <mergeCell ref="O25:P25"/>
    <mergeCell ref="G23:H23"/>
    <mergeCell ref="I23:J23"/>
    <mergeCell ref="K23:L23"/>
    <mergeCell ref="M23:N23"/>
    <mergeCell ref="O23:P23"/>
  </mergeCell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Titlu</vt:lpstr>
      <vt:lpstr>Plan pe semestre</vt:lpstr>
      <vt:lpstr>Stagii de practica</vt:lpstr>
      <vt:lpstr>Plan general</vt:lpstr>
      <vt:lpstr>Sheet2</vt:lpstr>
      <vt:lpstr>Forme de organizare</vt:lpstr>
      <vt:lpstr>Planificare profesori</vt:lpstr>
      <vt:lpstr>ISvsTI</vt:lpstr>
      <vt:lpstr>'Plan general'!Print_Area</vt:lpstr>
    </vt:vector>
  </TitlesOfParts>
  <Company>TK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 Kee</dc:creator>
  <cp:lastModifiedBy>Windows User</cp:lastModifiedBy>
  <cp:lastPrinted>2020-08-14T07:55:20Z</cp:lastPrinted>
  <dcterms:created xsi:type="dcterms:W3CDTF">2016-04-02T07:50:24Z</dcterms:created>
  <dcterms:modified xsi:type="dcterms:W3CDTF">2020-09-01T17:02:25Z</dcterms:modified>
</cp:coreProperties>
</file>